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70" windowWidth="14955" windowHeight="7935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Rekapitulace!$G$9</definedName>
    <definedName name="Dodavka0">Položky!#REF!</definedName>
    <definedName name="HSV">Rekapitulace!$E$9</definedName>
    <definedName name="HSV0">Položky!#REF!</definedName>
    <definedName name="HZS">Rekapitulace!$I$9</definedName>
    <definedName name="HZS0">Položky!#REF!</definedName>
    <definedName name="JKSO">'Krycí list'!$G$2</definedName>
    <definedName name="MJ">'Krycí list'!$G$5</definedName>
    <definedName name="Mont">Rekapitulace!$H$9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Položky!$A$1:$G$64</definedName>
    <definedName name="_xlnm.Print_Area" localSheetId="1">Rekapitulace!$A$1:$I$23</definedName>
    <definedName name="PocetMJ">'Krycí list'!$G$6</definedName>
    <definedName name="Poznamka">'Krycí list'!$B$37</definedName>
    <definedName name="Projektant">'Krycí list'!$C$8</definedName>
    <definedName name="PSV">Rekapitulace!$F$9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Rekapitulace!$H$22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/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63" i="3"/>
  <c r="BC63" i="3"/>
  <c r="BB63" i="3"/>
  <c r="BA63" i="3"/>
  <c r="G63" i="3"/>
  <c r="BD63" i="3" s="1"/>
  <c r="BE62" i="3"/>
  <c r="BC62" i="3"/>
  <c r="BB62" i="3"/>
  <c r="BA62" i="3"/>
  <c r="G62" i="3"/>
  <c r="BD62" i="3" s="1"/>
  <c r="BE61" i="3"/>
  <c r="BC61" i="3"/>
  <c r="BB61" i="3"/>
  <c r="BA61" i="3"/>
  <c r="G61" i="3"/>
  <c r="BD61" i="3" s="1"/>
  <c r="BE60" i="3"/>
  <c r="BC60" i="3"/>
  <c r="BB60" i="3"/>
  <c r="BA60" i="3"/>
  <c r="G60" i="3"/>
  <c r="BD60" i="3" s="1"/>
  <c r="BE59" i="3"/>
  <c r="BC59" i="3"/>
  <c r="BB59" i="3"/>
  <c r="BA59" i="3"/>
  <c r="G59" i="3"/>
  <c r="BD59" i="3" s="1"/>
  <c r="BE58" i="3"/>
  <c r="BC58" i="3"/>
  <c r="BB58" i="3"/>
  <c r="BA58" i="3"/>
  <c r="G58" i="3"/>
  <c r="BD58" i="3" s="1"/>
  <c r="BE57" i="3"/>
  <c r="BC57" i="3"/>
  <c r="BB57" i="3"/>
  <c r="BA57" i="3"/>
  <c r="G57" i="3"/>
  <c r="BD57" i="3" s="1"/>
  <c r="BE55" i="3"/>
  <c r="BC55" i="3"/>
  <c r="BB55" i="3"/>
  <c r="BA55" i="3"/>
  <c r="G55" i="3"/>
  <c r="BD55" i="3" s="1"/>
  <c r="BE53" i="3"/>
  <c r="BC53" i="3"/>
  <c r="BB53" i="3"/>
  <c r="BA53" i="3"/>
  <c r="G53" i="3"/>
  <c r="BD53" i="3" s="1"/>
  <c r="BE52" i="3"/>
  <c r="BC52" i="3"/>
  <c r="BB52" i="3"/>
  <c r="BA52" i="3"/>
  <c r="G52" i="3"/>
  <c r="BD52" i="3" s="1"/>
  <c r="BE50" i="3"/>
  <c r="BC50" i="3"/>
  <c r="BB50" i="3"/>
  <c r="BA50" i="3"/>
  <c r="G50" i="3"/>
  <c r="BD50" i="3" s="1"/>
  <c r="BE48" i="3"/>
  <c r="BC48" i="3"/>
  <c r="BB48" i="3"/>
  <c r="BA48" i="3"/>
  <c r="G48" i="3"/>
  <c r="BD48" i="3" s="1"/>
  <c r="BE47" i="3"/>
  <c r="BC47" i="3"/>
  <c r="BB47" i="3"/>
  <c r="BA47" i="3"/>
  <c r="G47" i="3"/>
  <c r="BD47" i="3" s="1"/>
  <c r="BE46" i="3"/>
  <c r="BC46" i="3"/>
  <c r="BC64" i="3" s="1"/>
  <c r="G8" i="2" s="1"/>
  <c r="BB46" i="3"/>
  <c r="BA46" i="3"/>
  <c r="BA64" i="3" s="1"/>
  <c r="E8" i="2" s="1"/>
  <c r="G46" i="3"/>
  <c r="BD46" i="3" s="1"/>
  <c r="B8" i="2"/>
  <c r="A8" i="2"/>
  <c r="BE64" i="3"/>
  <c r="I8" i="2" s="1"/>
  <c r="BB64" i="3"/>
  <c r="F8" i="2" s="1"/>
  <c r="G64" i="3"/>
  <c r="C64" i="3"/>
  <c r="BE43" i="3"/>
  <c r="BD43" i="3"/>
  <c r="BB43" i="3"/>
  <c r="BA43" i="3"/>
  <c r="G43" i="3"/>
  <c r="BC43" i="3" s="1"/>
  <c r="BE42" i="3"/>
  <c r="BD42" i="3"/>
  <c r="BB42" i="3"/>
  <c r="BA42" i="3"/>
  <c r="G42" i="3"/>
  <c r="BC42" i="3" s="1"/>
  <c r="BE40" i="3"/>
  <c r="BD40" i="3"/>
  <c r="BB40" i="3"/>
  <c r="BA40" i="3"/>
  <c r="G40" i="3"/>
  <c r="BC40" i="3" s="1"/>
  <c r="BE39" i="3"/>
  <c r="BD39" i="3"/>
  <c r="BB39" i="3"/>
  <c r="BA39" i="3"/>
  <c r="G39" i="3"/>
  <c r="BC39" i="3" s="1"/>
  <c r="BE38" i="3"/>
  <c r="BC38" i="3"/>
  <c r="BB38" i="3"/>
  <c r="BA38" i="3"/>
  <c r="G38" i="3"/>
  <c r="BD38" i="3" s="1"/>
  <c r="BE34" i="3"/>
  <c r="BC34" i="3"/>
  <c r="BB34" i="3"/>
  <c r="BA34" i="3"/>
  <c r="G34" i="3"/>
  <c r="BD34" i="3" s="1"/>
  <c r="BE32" i="3"/>
  <c r="BC32" i="3"/>
  <c r="BB32" i="3"/>
  <c r="BA32" i="3"/>
  <c r="G32" i="3"/>
  <c r="BD32" i="3" s="1"/>
  <c r="BE30" i="3"/>
  <c r="BC30" i="3"/>
  <c r="BB30" i="3"/>
  <c r="BA30" i="3"/>
  <c r="G30" i="3"/>
  <c r="BD30" i="3" s="1"/>
  <c r="BE25" i="3"/>
  <c r="BC25" i="3"/>
  <c r="BB25" i="3"/>
  <c r="BA25" i="3"/>
  <c r="G25" i="3"/>
  <c r="BD25" i="3" s="1"/>
  <c r="BE24" i="3"/>
  <c r="BC24" i="3"/>
  <c r="BB24" i="3"/>
  <c r="BA24" i="3"/>
  <c r="G24" i="3"/>
  <c r="BD24" i="3" s="1"/>
  <c r="BE22" i="3"/>
  <c r="BC22" i="3"/>
  <c r="BB22" i="3"/>
  <c r="BA22" i="3"/>
  <c r="G22" i="3"/>
  <c r="BD22" i="3" s="1"/>
  <c r="BE20" i="3"/>
  <c r="BC20" i="3"/>
  <c r="BB20" i="3"/>
  <c r="BA20" i="3"/>
  <c r="G20" i="3"/>
  <c r="BD20" i="3" s="1"/>
  <c r="BE19" i="3"/>
  <c r="BC19" i="3"/>
  <c r="BB19" i="3"/>
  <c r="BA19" i="3"/>
  <c r="G19" i="3"/>
  <c r="BD19" i="3" s="1"/>
  <c r="BE18" i="3"/>
  <c r="BC18" i="3"/>
  <c r="BB18" i="3"/>
  <c r="BA18" i="3"/>
  <c r="G18" i="3"/>
  <c r="BD18" i="3" s="1"/>
  <c r="BE17" i="3"/>
  <c r="BC17" i="3"/>
  <c r="BB17" i="3"/>
  <c r="BA17" i="3"/>
  <c r="G17" i="3"/>
  <c r="BD17" i="3" s="1"/>
  <c r="BE15" i="3"/>
  <c r="BC15" i="3"/>
  <c r="BB15" i="3"/>
  <c r="BA15" i="3"/>
  <c r="G15" i="3"/>
  <c r="BD15" i="3" s="1"/>
  <c r="BE13" i="3"/>
  <c r="BC13" i="3"/>
  <c r="BB13" i="3"/>
  <c r="BA13" i="3"/>
  <c r="G13" i="3"/>
  <c r="BD13" i="3" s="1"/>
  <c r="BE8" i="3"/>
  <c r="BC8" i="3"/>
  <c r="BB8" i="3"/>
  <c r="BA8" i="3"/>
  <c r="BA44" i="3" s="1"/>
  <c r="E7" i="2" s="1"/>
  <c r="E9" i="2" s="1"/>
  <c r="G8" i="3"/>
  <c r="BD8" i="3" s="1"/>
  <c r="B7" i="2"/>
  <c r="A7" i="2"/>
  <c r="BE44" i="3"/>
  <c r="I7" i="2" s="1"/>
  <c r="I9" i="2" s="1"/>
  <c r="C21" i="1" s="1"/>
  <c r="C44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BD44" i="3" l="1"/>
  <c r="H7" i="2" s="1"/>
  <c r="BB44" i="3"/>
  <c r="F7" i="2" s="1"/>
  <c r="F9" i="2" s="1"/>
  <c r="C16" i="1" s="1"/>
  <c r="BC44" i="3"/>
  <c r="G7" i="2" s="1"/>
  <c r="G9" i="2" s="1"/>
  <c r="C18" i="1" s="1"/>
  <c r="BD64" i="3"/>
  <c r="H8" i="2" s="1"/>
  <c r="H9" i="2" s="1"/>
  <c r="C15" i="1"/>
  <c r="G17" i="2"/>
  <c r="I17" i="2" s="1"/>
  <c r="G18" i="1" s="1"/>
  <c r="G15" i="2"/>
  <c r="I15" i="2" s="1"/>
  <c r="G16" i="1" s="1"/>
  <c r="G44" i="3"/>
  <c r="G14" i="2" l="1"/>
  <c r="I14" i="2" s="1"/>
  <c r="G15" i="1" s="1"/>
  <c r="G16" i="2"/>
  <c r="I16" i="2" s="1"/>
  <c r="G17" i="1" s="1"/>
  <c r="C17" i="1"/>
  <c r="G20" i="2"/>
  <c r="I20" i="2" s="1"/>
  <c r="G21" i="1" s="1"/>
  <c r="G18" i="2"/>
  <c r="I18" i="2" s="1"/>
  <c r="G19" i="1" s="1"/>
  <c r="G21" i="2"/>
  <c r="I21" i="2" s="1"/>
  <c r="G19" i="2"/>
  <c r="I19" i="2" s="1"/>
  <c r="G20" i="1" s="1"/>
  <c r="C19" i="1"/>
  <c r="C22" i="1" s="1"/>
  <c r="H22" i="2" l="1"/>
  <c r="G23" i="1" s="1"/>
  <c r="G22" i="1" s="1"/>
  <c r="C23" i="1" l="1"/>
  <c r="F30" i="1" s="1"/>
  <c r="F31" i="1" l="1"/>
  <c r="F34" i="1" s="1"/>
</calcChain>
</file>

<file path=xl/sharedStrings.xml><?xml version="1.0" encoding="utf-8"?>
<sst xmlns="http://schemas.openxmlformats.org/spreadsheetml/2006/main" count="261" uniqueCount="183">
  <si>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</si>
  <si>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</si>
  <si>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</si>
  <si>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</si>
  <si>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</si>
  <si>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</si>
  <si>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</si>
  <si>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</si>
  <si>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</si>
  <si>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</si>
  <si>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</si>
  <si>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</si>
  <si>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</si>
  <si>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</si>
  <si>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</si>
  <si>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</si>
  <si>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</si>
  <si>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</si>
  <si>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</si>
  <si>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</si>
  <si>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</si>
  <si>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</si>
  <si>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</si>
  <si>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</si>
  <si>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</si>
  <si>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</si>
  <si>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</si>
  <si>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</si>
  <si>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</si>
  <si>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</si>
  <si>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</si>
  <si>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</si>
  <si>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</si>
  <si>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</si>
  <si>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</si>
  <si>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</si>
  <si>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</si>
  <si>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</si>
  <si>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</si>
  <si>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</si>
  <si>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</si>
  <si>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</si>
  <si>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</si>
  <si>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</si>
  <si>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</si>
  <si>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</si>
  <si>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</si>
  <si>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</si>
  <si>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</si>
  <si>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</si>
  <si>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</si>
  <si>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</si>
  <si>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</si>
  <si>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</si>
  <si>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</si>
  <si>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</si>
  <si>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</si>
  <si>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</si>
  <si>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</si>
  <si>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</si>
  <si>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</si>
  <si>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</si>
  <si>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</si>
  <si>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</si>
  <si>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</si>
  <si>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</si>
  <si>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</si>
  <si>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</si>
  <si>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</si>
  <si>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</si>
  <si>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</si>
  <si>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</si>
  <si>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</si>
  <si>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</si>
  <si>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SLEPÝ ROZPOČET</t>
  </si>
  <si>
    <t>Slepý rozpočet</t>
  </si>
  <si>
    <t>2</t>
  </si>
  <si>
    <t>Frýdl</t>
  </si>
  <si>
    <t>12</t>
  </si>
  <si>
    <t>SO 401 Veřejné osvětlení</t>
  </si>
  <si>
    <t>221216</t>
  </si>
  <si>
    <t>SO 401 Veřejné osvětlení (parkoviště na SPC Krnov)</t>
  </si>
  <si>
    <t>M21</t>
  </si>
  <si>
    <t>Elektromontáže</t>
  </si>
  <si>
    <t>21001001RZ10</t>
  </si>
  <si>
    <t xml:space="preserve">Mtž trubka plast oheb volná D 36mm </t>
  </si>
  <si>
    <t>m</t>
  </si>
  <si>
    <t>Kopoflex ochranná trubka, v ceně zatažení vodičů</t>
  </si>
  <si>
    <t>dílka vedení:41</t>
  </si>
  <si>
    <t>vývody z výkopu:8</t>
  </si>
  <si>
    <t>prořez:5</t>
  </si>
  <si>
    <t>210010343RZ1</t>
  </si>
  <si>
    <t>Stožárová svorkovnice IP54 včetně dodávky svorkovnice</t>
  </si>
  <si>
    <t>kus</t>
  </si>
  <si>
    <t>do sloupu</t>
  </si>
  <si>
    <t>210040011RZ3</t>
  </si>
  <si>
    <t xml:space="preserve">Stožár ocelový trubkový 6-12 m </t>
  </si>
  <si>
    <t>V ceně osazení do jímky, uložení trubky, drť, temování a vycentrování</t>
  </si>
  <si>
    <t>210100001R00</t>
  </si>
  <si>
    <t xml:space="preserve">Ukončení vodičů v rozvaděči + zapojení do 2,5 mm2 </t>
  </si>
  <si>
    <t>210100003R00</t>
  </si>
  <si>
    <t xml:space="preserve">Ukončení vodičů v rozvaděči + zapojení do 16 mm2 </t>
  </si>
  <si>
    <t>210120101R00</t>
  </si>
  <si>
    <t xml:space="preserve">Patrona pojistková do 60A včetně montáže </t>
  </si>
  <si>
    <t>210190001R00</t>
  </si>
  <si>
    <t xml:space="preserve">Montáž celoplechových rozvodnic do váhy 20 kg </t>
  </si>
  <si>
    <t>Napojení stožárové svorkovnice</t>
  </si>
  <si>
    <t>210190001RZ5</t>
  </si>
  <si>
    <t>Montáž celoplechových rozvodnic do váhy 20 kg DEMONTÁŽ</t>
  </si>
  <si>
    <t>napojovací svorkovnice ve stávajícím sloupu. V ceně napojení pro nové vedení</t>
  </si>
  <si>
    <t>210200006RZ6</t>
  </si>
  <si>
    <t xml:space="preserve">Svítidlo sadové stožárové </t>
  </si>
  <si>
    <t>210220022RZ7</t>
  </si>
  <si>
    <t>Vedení uzemňovací v zemi FeZn, D 8 - 10 mm včetně drátu FeZn 10 mm</t>
  </si>
  <si>
    <t>včetně napojení na sloupy, včetně sv.SS a její izolace v zemi(na + vývod ze země 2x sv.ss)</t>
  </si>
  <si>
    <t>v zemi:41</t>
  </si>
  <si>
    <t>vývody:8</t>
  </si>
  <si>
    <t>210220401RT1</t>
  </si>
  <si>
    <t>Označení svodu štítky, smaltované, umělá hmota včetně dodávky štítku</t>
  </si>
  <si>
    <t>popisy na sloupy</t>
  </si>
  <si>
    <t>210800125RT3</t>
  </si>
  <si>
    <t>Kabel CYKY 750 V 3x1,5 mm2 včetně dodávky kabelu 3Cx1,5</t>
  </si>
  <si>
    <t>vedení ve sloupech pro napojení světel</t>
  </si>
  <si>
    <t>210800133RT1</t>
  </si>
  <si>
    <t>Kabel CYKY 750 V 4x10 mm2 včetně dodávky kabelu</t>
  </si>
  <si>
    <t>přímé vedení:41</t>
  </si>
  <si>
    <t>211290001RZ8</t>
  </si>
  <si>
    <t xml:space="preserve">Výchozí revize elektro </t>
  </si>
  <si>
    <t>34571RZ2</t>
  </si>
  <si>
    <t>Trubka elektroinst. ohebná kopoflex 36</t>
  </si>
  <si>
    <t>34841208</t>
  </si>
  <si>
    <t>Svítidlo venkovní,1x70W,výbojka</t>
  </si>
  <si>
    <t>V ceně sodíková výbojka, včetně reciklačních poplatků</t>
  </si>
  <si>
    <t>35824RZ4</t>
  </si>
  <si>
    <t>Vložky tavné  6A</t>
  </si>
  <si>
    <t>sada</t>
  </si>
  <si>
    <t>3742RZ11</t>
  </si>
  <si>
    <t>stožár sadový 7m</t>
  </si>
  <si>
    <t>M46</t>
  </si>
  <si>
    <t>Zemní práce při montážích</t>
  </si>
  <si>
    <t>460010023RT1</t>
  </si>
  <si>
    <t>Vytýčení kabelové trasy ve volném terénu délka trasy do 100 m</t>
  </si>
  <si>
    <t>km</t>
  </si>
  <si>
    <t>460030011RT2</t>
  </si>
  <si>
    <t>Sejmutí drnu z ploch středně zatravněných</t>
  </si>
  <si>
    <t>m2</t>
  </si>
  <si>
    <t>460030039U00</t>
  </si>
  <si>
    <t xml:space="preserve">Rozebrání zámk dlažba písek sucho </t>
  </si>
  <si>
    <t>chodník pro přípravu zápichu na protlak</t>
  </si>
  <si>
    <t>460030061RZ1</t>
  </si>
  <si>
    <t>Kladení dlažby do lože z písku ze stávajících dlaždic</t>
  </si>
  <si>
    <t>včetně úpravy chodníku</t>
  </si>
  <si>
    <t>460050704RT1</t>
  </si>
  <si>
    <t>Jáma do 2 m3 pro stožár veřejného osvětlení, hor.4 ruční výkop jámy</t>
  </si>
  <si>
    <t>m3</t>
  </si>
  <si>
    <t>460070554RT1</t>
  </si>
  <si>
    <t>Jáma pro protlak hor.4 ruční výkop jámy</t>
  </si>
  <si>
    <t>Zápichová jáma</t>
  </si>
  <si>
    <t>460100001RT1</t>
  </si>
  <si>
    <t>Pouzdrový základ 250x800 mm mimo osu trasy kompletní zhot.pouzdrového základu</t>
  </si>
  <si>
    <t>pro sloupy včetně betonu</t>
  </si>
  <si>
    <t>460200054U00</t>
  </si>
  <si>
    <t xml:space="preserve">Rýha š 40cm hl 70cm ručně hor tř 4 </t>
  </si>
  <si>
    <t>460300201RT4</t>
  </si>
  <si>
    <t>Protlačení otvoru strojně  do D150 mm pevné stěny, chránička .100</t>
  </si>
  <si>
    <t>460420303RT1</t>
  </si>
  <si>
    <t>Zřízení kabel. lože, na šířku 40 lože a zásyp z prosáté zeminy</t>
  </si>
  <si>
    <t>460490012RT1</t>
  </si>
  <si>
    <t>Fólie výstražná z PVC, šířka 33 cm fólie PVC šířka 33 cm</t>
  </si>
  <si>
    <t>460510001RT1</t>
  </si>
  <si>
    <t>Kabelový prostup z betonových trub,DN do 15 cm včetně dodávky trub TBP2-15</t>
  </si>
  <si>
    <t>460570154R00</t>
  </si>
  <si>
    <t xml:space="preserve">Zához rýhy 35/70 cm, hornina třídy 4, se zhutněním </t>
  </si>
  <si>
    <t>460620006RT1</t>
  </si>
  <si>
    <t>Osetí povrchu trávou včetně dodávky osiva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</si>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</sst>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7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5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21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2" fillId="3" borderId="62" xfId="1" applyNumberFormat="1" applyFont="1" applyFill="1" applyBorder="1" applyAlignment="1">
      <alignment horizontal="right" wrapText="1"/>
    </xf>
    <xf numFmtId="0" fontId="22" fillId="3" borderId="34" xfId="1" applyFont="1" applyFill="1" applyBorder="1" applyAlignment="1">
      <alignment horizontal="left" wrapText="1"/>
    </xf>
    <xf numFmtId="0" fontId="22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4" fillId="2" borderId="10" xfId="1" applyNumberFormat="1" applyFont="1" applyFill="1" applyBorder="1" applyAlignment="1">
      <alignment horizontal="left"/>
    </xf>
    <xf numFmtId="0" fontId="24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5" fillId="0" borderId="0" xfId="1" applyFont="1" applyAlignment="1"/>
    <xf numFmtId="0" fontId="10" fillId="0" borderId="0" xfId="1" applyAlignment="1">
      <alignment horizontal="right"/>
    </xf>
    <xf numFmtId="0" fontId="26" fillId="0" borderId="0" xfId="1" applyFont="1" applyBorder="1"/>
    <xf numFmtId="3" fontId="26" fillId="0" borderId="0" xfId="1" applyNumberFormat="1" applyFont="1" applyBorder="1" applyAlignment="1">
      <alignment horizontal="right"/>
    </xf>
    <xf numFmtId="4" fontId="26" fillId="0" borderId="0" xfId="1" applyNumberFormat="1" applyFont="1" applyBorder="1"/>
    <xf numFmtId="0" fontId="25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0" fillId="0" borderId="0" xfId="0" applyAlignment="1">
      <alignment horizontal="left" wrapTex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22" fillId="3" borderId="60" xfId="1" applyNumberFormat="1" applyFont="1" applyFill="1" applyBorder="1" applyAlignment="1">
      <alignment horizontal="left" wrapText="1"/>
    </xf>
    <xf numFmtId="49" fontId="23" fillId="0" borderId="61" xfId="0" applyNumberFormat="1" applyFont="1" applyBorder="1" applyAlignment="1">
      <alignment horizontal="left" wrapText="1"/>
    </xf>
    <xf numFmtId="0" fontId="19" fillId="3" borderId="34" xfId="1" applyNumberFormat="1" applyFont="1" applyFill="1" applyBorder="1" applyAlignment="1">
      <alignment horizontal="left" wrapText="1" indent="1"/>
    </xf>
    <xf numFmtId="0" fontId="20" fillId="0" borderId="0" xfId="0" applyNumberFormat="1" applyFont="1"/>
    <xf numFmtId="0" fontId="20" fillId="0" borderId="13" xfId="0" applyNumberFormat="1" applyFont="1" applyBorder="1"/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74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221216</v>
      </c>
      <c r="D2" s="5" t="str">
        <f>Rekapitulace!G2</f>
        <v>SO 401 Veřejné osvětlení (parkoviště na SPC Krnov)</v>
      </c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 t="s">
        <v>78</v>
      </c>
      <c r="B5" s="18"/>
      <c r="C5" s="19" t="s">
        <v>79</v>
      </c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 x14ac:dyDescent="0.2">
      <c r="A7" s="24" t="s">
        <v>76</v>
      </c>
      <c r="B7" s="25"/>
      <c r="C7" s="26" t="s">
        <v>77</v>
      </c>
      <c r="D7" s="27"/>
      <c r="E7" s="27"/>
      <c r="F7" s="28" t="s">
        <v>10</v>
      </c>
      <c r="G7" s="22">
        <f>IF(PocetMJ=0,,ROUND((F30+F32)/PocetMJ,1))</f>
        <v>0</v>
      </c>
    </row>
    <row r="8" spans="1:57" x14ac:dyDescent="0.2">
      <c r="A8" s="29" t="s">
        <v>11</v>
      </c>
      <c r="B8" s="13"/>
      <c r="C8" s="211"/>
      <c r="D8" s="211"/>
      <c r="E8" s="212"/>
      <c r="F8" s="30" t="s">
        <v>12</v>
      </c>
      <c r="G8" s="31"/>
      <c r="H8" s="32"/>
      <c r="I8" s="33"/>
    </row>
    <row r="9" spans="1:57" x14ac:dyDescent="0.2">
      <c r="A9" s="29" t="s">
        <v>13</v>
      </c>
      <c r="B9" s="13"/>
      <c r="C9" s="211">
        <f>Projektant</f>
        <v>0</v>
      </c>
      <c r="D9" s="211"/>
      <c r="E9" s="212"/>
      <c r="F9" s="13"/>
      <c r="G9" s="34"/>
      <c r="H9" s="35"/>
    </row>
    <row r="10" spans="1:57" x14ac:dyDescent="0.2">
      <c r="A10" s="29" t="s">
        <v>14</v>
      </c>
      <c r="B10" s="13"/>
      <c r="C10" s="211"/>
      <c r="D10" s="211"/>
      <c r="E10" s="211"/>
      <c r="F10" s="36"/>
      <c r="G10" s="37"/>
      <c r="H10" s="38"/>
    </row>
    <row r="11" spans="1:57" ht="13.5" customHeight="1" x14ac:dyDescent="0.2">
      <c r="A11" s="29" t="s">
        <v>15</v>
      </c>
      <c r="B11" s="13"/>
      <c r="C11" s="211"/>
      <c r="D11" s="211"/>
      <c r="E11" s="211"/>
      <c r="F11" s="39" t="s">
        <v>16</v>
      </c>
      <c r="G11" s="40">
        <v>116</v>
      </c>
      <c r="H11" s="35"/>
      <c r="BA11" s="41"/>
      <c r="BB11" s="41"/>
      <c r="BC11" s="41"/>
      <c r="BD11" s="41"/>
      <c r="BE11" s="41"/>
    </row>
    <row r="12" spans="1:57" ht="12.75" customHeight="1" x14ac:dyDescent="0.2">
      <c r="A12" s="42" t="s">
        <v>17</v>
      </c>
      <c r="B12" s="10"/>
      <c r="C12" s="213"/>
      <c r="D12" s="213"/>
      <c r="E12" s="213"/>
      <c r="F12" s="43" t="s">
        <v>18</v>
      </c>
      <c r="G12" s="44"/>
      <c r="H12" s="35"/>
    </row>
    <row r="13" spans="1:57" ht="28.5" customHeight="1" thickBot="1" x14ac:dyDescent="0.25">
      <c r="A13" s="45" t="s">
        <v>19</v>
      </c>
      <c r="B13" s="46"/>
      <c r="C13" s="46"/>
      <c r="D13" s="46"/>
      <c r="E13" s="47"/>
      <c r="F13" s="47"/>
      <c r="G13" s="48"/>
      <c r="H13" s="35"/>
    </row>
    <row r="14" spans="1:57" ht="17.25" customHeight="1" thickBot="1" x14ac:dyDescent="0.25">
      <c r="A14" s="49" t="s">
        <v>20</v>
      </c>
      <c r="B14" s="50"/>
      <c r="C14" s="51"/>
      <c r="D14" s="52" t="s">
        <v>21</v>
      </c>
      <c r="E14" s="53"/>
      <c r="F14" s="53"/>
      <c r="G14" s="51"/>
    </row>
    <row r="15" spans="1:57" ht="15.95" customHeight="1" x14ac:dyDescent="0.2">
      <c r="A15" s="54"/>
      <c r="B15" s="55" t="s">
        <v>22</v>
      </c>
      <c r="C15" s="56">
        <f>HSV</f>
        <v>0</v>
      </c>
      <c r="D15" s="57" t="str">
        <f>Rekapitulace!A14</f>
        <v>Ztížené výrobní podmínky</v>
      </c>
      <c r="E15" s="58"/>
      <c r="F15" s="59"/>
      <c r="G15" s="56">
        <f>Rekapitulace!I14</f>
        <v>0</v>
      </c>
    </row>
    <row r="16" spans="1:57" ht="15.95" customHeight="1" x14ac:dyDescent="0.2">
      <c r="A16" s="54" t="s">
        <v>23</v>
      </c>
      <c r="B16" s="55" t="s">
        <v>24</v>
      </c>
      <c r="C16" s="56">
        <f>PSV</f>
        <v>0</v>
      </c>
      <c r="D16" s="9" t="str">
        <f>Rekapitulace!A15</f>
        <v>Oborová přirážka</v>
      </c>
      <c r="E16" s="60"/>
      <c r="F16" s="61"/>
      <c r="G16" s="56">
        <f>Rekapitulace!I15</f>
        <v>0</v>
      </c>
    </row>
    <row r="17" spans="1:7" ht="15.95" customHeight="1" x14ac:dyDescent="0.2">
      <c r="A17" s="54" t="s">
        <v>25</v>
      </c>
      <c r="B17" s="55" t="s">
        <v>26</v>
      </c>
      <c r="C17" s="56">
        <f>Mont</f>
        <v>0</v>
      </c>
      <c r="D17" s="9" t="str">
        <f>Rekapitulace!A16</f>
        <v>Přesun stavebních kapacit</v>
      </c>
      <c r="E17" s="60"/>
      <c r="F17" s="61"/>
      <c r="G17" s="56">
        <f>Rekapitulace!I16</f>
        <v>0</v>
      </c>
    </row>
    <row r="18" spans="1:7" ht="15.95" customHeight="1" x14ac:dyDescent="0.2">
      <c r="A18" s="62" t="s">
        <v>27</v>
      </c>
      <c r="B18" s="63" t="s">
        <v>28</v>
      </c>
      <c r="C18" s="56">
        <f>Dodavka</f>
        <v>0</v>
      </c>
      <c r="D18" s="9" t="str">
        <f>Rekapitulace!A17</f>
        <v>Mimostaveništní doprava</v>
      </c>
      <c r="E18" s="60"/>
      <c r="F18" s="61"/>
      <c r="G18" s="56">
        <f>Rekapitulace!I17</f>
        <v>0</v>
      </c>
    </row>
    <row r="19" spans="1:7" ht="15.95" customHeight="1" x14ac:dyDescent="0.2">
      <c r="A19" s="64" t="s">
        <v>29</v>
      </c>
      <c r="B19" s="55"/>
      <c r="C19" s="56">
        <f>SUM(C15:C18)</f>
        <v>0</v>
      </c>
      <c r="D19" s="9" t="str">
        <f>Rekapitulace!A18</f>
        <v>Zařízení staveniště</v>
      </c>
      <c r="E19" s="60"/>
      <c r="F19" s="61"/>
      <c r="G19" s="56">
        <f>Rekapitulace!I18</f>
        <v>0</v>
      </c>
    </row>
    <row r="20" spans="1:7" ht="15.95" customHeight="1" x14ac:dyDescent="0.2">
      <c r="A20" s="64"/>
      <c r="B20" s="55"/>
      <c r="C20" s="56"/>
      <c r="D20" s="9" t="str">
        <f>Rekapitulace!A19</f>
        <v>Provoz investora</v>
      </c>
      <c r="E20" s="60"/>
      <c r="F20" s="61"/>
      <c r="G20" s="56">
        <f>Rekapitulace!I19</f>
        <v>0</v>
      </c>
    </row>
    <row r="21" spans="1:7" ht="15.95" customHeight="1" x14ac:dyDescent="0.2">
      <c r="A21" s="64" t="s">
        <v>30</v>
      </c>
      <c r="B21" s="55"/>
      <c r="C21" s="56">
        <f>HZS</f>
        <v>0</v>
      </c>
      <c r="D21" s="9" t="str">
        <f>Rekapitulace!A20</f>
        <v>Kompletační činnost (IČD)</v>
      </c>
      <c r="E21" s="60"/>
      <c r="F21" s="61"/>
      <c r="G21" s="56">
        <f>Rekapitulace!I20</f>
        <v>0</v>
      </c>
    </row>
    <row r="22" spans="1:7" ht="15.95" customHeight="1" x14ac:dyDescent="0.2">
      <c r="A22" s="65" t="s">
        <v>31</v>
      </c>
      <c r="B22" s="66"/>
      <c r="C22" s="56">
        <f>C19+C21</f>
        <v>0</v>
      </c>
      <c r="D22" s="9" t="s">
        <v>32</v>
      </c>
      <c r="E22" s="60"/>
      <c r="F22" s="61"/>
      <c r="G22" s="56">
        <f>G23-SUM(G15:G21)</f>
        <v>0</v>
      </c>
    </row>
    <row r="23" spans="1:7" ht="15.95" customHeight="1" thickBot="1" x14ac:dyDescent="0.25">
      <c r="A23" s="214" t="s">
        <v>33</v>
      </c>
      <c r="B23" s="215"/>
      <c r="C23" s="67">
        <f>C22+G23</f>
        <v>0</v>
      </c>
      <c r="D23" s="68" t="s">
        <v>34</v>
      </c>
      <c r="E23" s="69"/>
      <c r="F23" s="70"/>
      <c r="G23" s="56">
        <f>VRN</f>
        <v>0</v>
      </c>
    </row>
    <row r="24" spans="1:7" x14ac:dyDescent="0.2">
      <c r="A24" s="71" t="s">
        <v>35</v>
      </c>
      <c r="B24" s="72"/>
      <c r="C24" s="73"/>
      <c r="D24" s="72" t="s">
        <v>36</v>
      </c>
      <c r="E24" s="72"/>
      <c r="F24" s="74" t="s">
        <v>37</v>
      </c>
      <c r="G24" s="75"/>
    </row>
    <row r="25" spans="1:7" x14ac:dyDescent="0.2">
      <c r="A25" s="65" t="s">
        <v>38</v>
      </c>
      <c r="B25" s="66"/>
      <c r="C25" s="76"/>
      <c r="D25" s="66" t="s">
        <v>38</v>
      </c>
      <c r="E25" s="77"/>
      <c r="F25" s="78" t="s">
        <v>38</v>
      </c>
      <c r="G25" s="79"/>
    </row>
    <row r="26" spans="1:7" ht="37.5" customHeight="1" x14ac:dyDescent="0.2">
      <c r="A26" s="65" t="s">
        <v>39</v>
      </c>
      <c r="B26" s="80"/>
      <c r="C26" s="76"/>
      <c r="D26" s="66" t="s">
        <v>39</v>
      </c>
      <c r="E26" s="77"/>
      <c r="F26" s="78" t="s">
        <v>39</v>
      </c>
      <c r="G26" s="79"/>
    </row>
    <row r="27" spans="1:7" x14ac:dyDescent="0.2">
      <c r="A27" s="65"/>
      <c r="B27" s="81"/>
      <c r="C27" s="76"/>
      <c r="D27" s="66"/>
      <c r="E27" s="77"/>
      <c r="F27" s="78"/>
      <c r="G27" s="79"/>
    </row>
    <row r="28" spans="1:7" x14ac:dyDescent="0.2">
      <c r="A28" s="65" t="s">
        <v>40</v>
      </c>
      <c r="B28" s="66"/>
      <c r="C28" s="76"/>
      <c r="D28" s="78" t="s">
        <v>41</v>
      </c>
      <c r="E28" s="76"/>
      <c r="F28" s="82" t="s">
        <v>41</v>
      </c>
      <c r="G28" s="79"/>
    </row>
    <row r="29" spans="1:7" ht="69" customHeight="1" x14ac:dyDescent="0.2">
      <c r="A29" s="65"/>
      <c r="B29" s="66"/>
      <c r="C29" s="83"/>
      <c r="D29" s="84"/>
      <c r="E29" s="83"/>
      <c r="F29" s="66"/>
      <c r="G29" s="79"/>
    </row>
    <row r="30" spans="1:7" x14ac:dyDescent="0.2">
      <c r="A30" s="85" t="s">
        <v>42</v>
      </c>
      <c r="B30" s="86"/>
      <c r="C30" s="87">
        <v>15</v>
      </c>
      <c r="D30" s="86" t="s">
        <v>43</v>
      </c>
      <c r="E30" s="88"/>
      <c r="F30" s="206">
        <f>C23-F32</f>
        <v>0</v>
      </c>
      <c r="G30" s="207"/>
    </row>
    <row r="31" spans="1:7" x14ac:dyDescent="0.2">
      <c r="A31" s="85" t="s">
        <v>44</v>
      </c>
      <c r="B31" s="86"/>
      <c r="C31" s="87">
        <f>SazbaDPH1</f>
        <v>15</v>
      </c>
      <c r="D31" s="86" t="s">
        <v>45</v>
      </c>
      <c r="E31" s="88"/>
      <c r="F31" s="206">
        <f>ROUND(PRODUCT(F30,C31/100),0)</f>
        <v>0</v>
      </c>
      <c r="G31" s="207"/>
    </row>
    <row r="32" spans="1:7" x14ac:dyDescent="0.2">
      <c r="A32" s="85" t="s">
        <v>42</v>
      </c>
      <c r="B32" s="86"/>
      <c r="C32" s="87">
        <v>0</v>
      </c>
      <c r="D32" s="86" t="s">
        <v>45</v>
      </c>
      <c r="E32" s="88"/>
      <c r="F32" s="206">
        <v>0</v>
      </c>
      <c r="G32" s="207"/>
    </row>
    <row r="33" spans="1:8" x14ac:dyDescent="0.2">
      <c r="A33" s="85" t="s">
        <v>44</v>
      </c>
      <c r="B33" s="89"/>
      <c r="C33" s="90">
        <f>SazbaDPH2</f>
        <v>0</v>
      </c>
      <c r="D33" s="86" t="s">
        <v>45</v>
      </c>
      <c r="E33" s="61"/>
      <c r="F33" s="206">
        <f>ROUND(PRODUCT(F32,C33/100),0)</f>
        <v>0</v>
      </c>
      <c r="G33" s="207"/>
    </row>
    <row r="34" spans="1:8" s="94" customFormat="1" ht="19.5" customHeight="1" thickBot="1" x14ac:dyDescent="0.3">
      <c r="A34" s="91" t="s">
        <v>46</v>
      </c>
      <c r="B34" s="92"/>
      <c r="C34" s="92"/>
      <c r="D34" s="92"/>
      <c r="E34" s="93"/>
      <c r="F34" s="208">
        <f>ROUND(SUM(F30:F33),0)</f>
        <v>0</v>
      </c>
      <c r="G34" s="209"/>
    </row>
    <row r="36" spans="1:8" x14ac:dyDescent="0.2">
      <c r="A36" s="95" t="s">
        <v>47</v>
      </c>
      <c r="B36" s="95"/>
      <c r="C36" s="95"/>
      <c r="D36" s="95"/>
      <c r="E36" s="95"/>
      <c r="F36" s="95"/>
      <c r="G36" s="95"/>
      <c r="H36" t="s">
        <v>5</v>
      </c>
    </row>
    <row r="37" spans="1:8" ht="14.25" customHeight="1" x14ac:dyDescent="0.2">
      <c r="A37" s="95"/>
      <c r="B37" s="210"/>
      <c r="C37" s="210"/>
      <c r="D37" s="210"/>
      <c r="E37" s="210"/>
      <c r="F37" s="210"/>
      <c r="G37" s="210"/>
      <c r="H37" t="s">
        <v>5</v>
      </c>
    </row>
    <row r="38" spans="1:8" ht="12.75" customHeight="1" x14ac:dyDescent="0.2">
      <c r="A38" s="96"/>
      <c r="B38" s="210"/>
      <c r="C38" s="210"/>
      <c r="D38" s="210"/>
      <c r="E38" s="210"/>
      <c r="F38" s="210"/>
      <c r="G38" s="210"/>
      <c r="H38" t="s">
        <v>5</v>
      </c>
    </row>
    <row r="39" spans="1:8" x14ac:dyDescent="0.2">
      <c r="A39" s="96"/>
      <c r="B39" s="210"/>
      <c r="C39" s="210"/>
      <c r="D39" s="210"/>
      <c r="E39" s="210"/>
      <c r="F39" s="210"/>
      <c r="G39" s="210"/>
      <c r="H39" t="s">
        <v>5</v>
      </c>
    </row>
    <row r="40" spans="1:8" x14ac:dyDescent="0.2">
      <c r="A40" s="96"/>
      <c r="B40" s="210"/>
      <c r="C40" s="210"/>
      <c r="D40" s="210"/>
      <c r="E40" s="210"/>
      <c r="F40" s="210"/>
      <c r="G40" s="210"/>
      <c r="H40" t="s">
        <v>5</v>
      </c>
    </row>
    <row r="41" spans="1:8" x14ac:dyDescent="0.2">
      <c r="A41" s="96"/>
      <c r="B41" s="210"/>
      <c r="C41" s="210"/>
      <c r="D41" s="210"/>
      <c r="E41" s="210"/>
      <c r="F41" s="210"/>
      <c r="G41" s="210"/>
      <c r="H41" t="s">
        <v>5</v>
      </c>
    </row>
    <row r="42" spans="1:8" x14ac:dyDescent="0.2">
      <c r="A42" s="96"/>
      <c r="B42" s="210"/>
      <c r="C42" s="210"/>
      <c r="D42" s="210"/>
      <c r="E42" s="210"/>
      <c r="F42" s="210"/>
      <c r="G42" s="210"/>
      <c r="H42" t="s">
        <v>5</v>
      </c>
    </row>
    <row r="43" spans="1:8" x14ac:dyDescent="0.2">
      <c r="A43" s="96"/>
      <c r="B43" s="210"/>
      <c r="C43" s="210"/>
      <c r="D43" s="210"/>
      <c r="E43" s="210"/>
      <c r="F43" s="210"/>
      <c r="G43" s="210"/>
      <c r="H43" t="s">
        <v>5</v>
      </c>
    </row>
    <row r="44" spans="1:8" x14ac:dyDescent="0.2">
      <c r="A44" s="96"/>
      <c r="B44" s="210"/>
      <c r="C44" s="210"/>
      <c r="D44" s="210"/>
      <c r="E44" s="210"/>
      <c r="F44" s="210"/>
      <c r="G44" s="210"/>
      <c r="H44" t="s">
        <v>5</v>
      </c>
    </row>
    <row r="45" spans="1:8" ht="0.75" customHeight="1" x14ac:dyDescent="0.2">
      <c r="A45" s="96"/>
      <c r="B45" s="210"/>
      <c r="C45" s="210"/>
      <c r="D45" s="210"/>
      <c r="E45" s="210"/>
      <c r="F45" s="210"/>
      <c r="G45" s="210"/>
      <c r="H45" t="s">
        <v>5</v>
      </c>
    </row>
    <row r="46" spans="1:8" x14ac:dyDescent="0.2">
      <c r="B46" s="205"/>
      <c r="C46" s="205"/>
      <c r="D46" s="205"/>
      <c r="E46" s="205"/>
      <c r="F46" s="205"/>
      <c r="G46" s="205"/>
    </row>
    <row r="47" spans="1:8" x14ac:dyDescent="0.2">
      <c r="B47" s="205"/>
      <c r="C47" s="205"/>
      <c r="D47" s="205"/>
      <c r="E47" s="205"/>
      <c r="F47" s="205"/>
      <c r="G47" s="205"/>
    </row>
    <row r="48" spans="1:8" x14ac:dyDescent="0.2">
      <c r="B48" s="205"/>
      <c r="C48" s="205"/>
      <c r="D48" s="205"/>
      <c r="E48" s="205"/>
      <c r="F48" s="205"/>
      <c r="G48" s="205"/>
    </row>
    <row r="49" spans="2:7" x14ac:dyDescent="0.2">
      <c r="B49" s="205"/>
      <c r="C49" s="205"/>
      <c r="D49" s="205"/>
      <c r="E49" s="205"/>
      <c r="F49" s="205"/>
      <c r="G49" s="205"/>
    </row>
    <row r="50" spans="2:7" x14ac:dyDescent="0.2">
      <c r="B50" s="205"/>
      <c r="C50" s="205"/>
      <c r="D50" s="205"/>
      <c r="E50" s="205"/>
      <c r="F50" s="205"/>
      <c r="G50" s="205"/>
    </row>
    <row r="51" spans="2:7" x14ac:dyDescent="0.2">
      <c r="B51" s="205"/>
      <c r="C51" s="205"/>
      <c r="D51" s="205"/>
      <c r="E51" s="205"/>
      <c r="F51" s="205"/>
      <c r="G51" s="205"/>
    </row>
    <row r="52" spans="2:7" x14ac:dyDescent="0.2">
      <c r="B52" s="205"/>
      <c r="C52" s="205"/>
      <c r="D52" s="205"/>
      <c r="E52" s="205"/>
      <c r="F52" s="205"/>
      <c r="G52" s="205"/>
    </row>
    <row r="53" spans="2:7" x14ac:dyDescent="0.2">
      <c r="B53" s="205"/>
      <c r="C53" s="205"/>
      <c r="D53" s="205"/>
      <c r="E53" s="205"/>
      <c r="F53" s="205"/>
      <c r="G53" s="205"/>
    </row>
    <row r="54" spans="2:7" x14ac:dyDescent="0.2">
      <c r="B54" s="205"/>
      <c r="C54" s="205"/>
      <c r="D54" s="205"/>
      <c r="E54" s="205"/>
      <c r="F54" s="205"/>
      <c r="G54" s="205"/>
    </row>
    <row r="55" spans="2:7" x14ac:dyDescent="0.2">
      <c r="B55" s="205"/>
      <c r="C55" s="205"/>
      <c r="D55" s="205"/>
      <c r="E55" s="205"/>
      <c r="F55" s="205"/>
      <c r="G55" s="205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3"/>
  <sheetViews>
    <sheetView workbookViewId="0">
      <selection activeCell="H22" sqref="H22:I22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216" t="s">
        <v>48</v>
      </c>
      <c r="B1" s="217"/>
      <c r="C1" s="97" t="str">
        <f>CONCATENATE(cislostavby," ",nazevstavby)</f>
        <v>2 Frýdl</v>
      </c>
      <c r="D1" s="98"/>
      <c r="E1" s="99"/>
      <c r="F1" s="98"/>
      <c r="G1" s="100" t="s">
        <v>49</v>
      </c>
      <c r="H1" s="101" t="s">
        <v>80</v>
      </c>
      <c r="I1" s="102"/>
    </row>
    <row r="2" spans="1:57" ht="13.5" thickBot="1" x14ac:dyDescent="0.25">
      <c r="A2" s="218" t="s">
        <v>50</v>
      </c>
      <c r="B2" s="219"/>
      <c r="C2" s="103" t="str">
        <f>CONCATENATE(cisloobjektu," ",nazevobjektu)</f>
        <v>12 SO 401 Veřejné osvětlení</v>
      </c>
      <c r="D2" s="104"/>
      <c r="E2" s="105"/>
      <c r="F2" s="104"/>
      <c r="G2" s="220" t="s">
        <v>81</v>
      </c>
      <c r="H2" s="221"/>
      <c r="I2" s="222"/>
    </row>
    <row r="3" spans="1:57" ht="13.5" thickTop="1" x14ac:dyDescent="0.2">
      <c r="A3" s="77"/>
      <c r="B3" s="77"/>
      <c r="C3" s="77"/>
      <c r="D3" s="77"/>
      <c r="E3" s="77"/>
      <c r="F3" s="66"/>
      <c r="G3" s="77"/>
      <c r="H3" s="77"/>
      <c r="I3" s="77"/>
    </row>
    <row r="4" spans="1:57" ht="19.5" customHeight="1" x14ac:dyDescent="0.25">
      <c r="A4" s="106" t="s">
        <v>51</v>
      </c>
      <c r="B4" s="107"/>
      <c r="C4" s="107"/>
      <c r="D4" s="107"/>
      <c r="E4" s="108"/>
      <c r="F4" s="107"/>
      <c r="G4" s="107"/>
      <c r="H4" s="107"/>
      <c r="I4" s="107"/>
    </row>
    <row r="5" spans="1:57" ht="13.5" thickBot="1" x14ac:dyDescent="0.25">
      <c r="A5" s="77"/>
      <c r="B5" s="77"/>
      <c r="C5" s="77"/>
      <c r="D5" s="77"/>
      <c r="E5" s="77"/>
      <c r="F5" s="77"/>
      <c r="G5" s="77"/>
      <c r="H5" s="77"/>
      <c r="I5" s="77"/>
    </row>
    <row r="6" spans="1:57" s="35" customFormat="1" ht="13.5" thickBot="1" x14ac:dyDescent="0.25">
      <c r="A6" s="109"/>
      <c r="B6" s="110" t="s">
        <v>52</v>
      </c>
      <c r="C6" s="110"/>
      <c r="D6" s="111"/>
      <c r="E6" s="112" t="s">
        <v>53</v>
      </c>
      <c r="F6" s="113" t="s">
        <v>54</v>
      </c>
      <c r="G6" s="113" t="s">
        <v>55</v>
      </c>
      <c r="H6" s="113" t="s">
        <v>56</v>
      </c>
      <c r="I6" s="114" t="s">
        <v>30</v>
      </c>
    </row>
    <row r="7" spans="1:57" s="35" customFormat="1" x14ac:dyDescent="0.2">
      <c r="A7" s="201" t="str">
        <f>Položky!B7</f>
        <v>M21</v>
      </c>
      <c r="B7" s="115" t="str">
        <f>Položky!C7</f>
        <v>Elektromontáže</v>
      </c>
      <c r="C7" s="66"/>
      <c r="D7" s="116"/>
      <c r="E7" s="202">
        <f>Položky!BA44</f>
        <v>0</v>
      </c>
      <c r="F7" s="203">
        <f>Položky!BB44</f>
        <v>0</v>
      </c>
      <c r="G7" s="203">
        <f>Položky!BC44</f>
        <v>0</v>
      </c>
      <c r="H7" s="203">
        <f>Položky!BD44</f>
        <v>0</v>
      </c>
      <c r="I7" s="204">
        <f>Položky!BE44</f>
        <v>0</v>
      </c>
    </row>
    <row r="8" spans="1:57" s="35" customFormat="1" ht="13.5" thickBot="1" x14ac:dyDescent="0.25">
      <c r="A8" s="201" t="str">
        <f>Položky!B45</f>
        <v>M46</v>
      </c>
      <c r="B8" s="115" t="str">
        <f>Položky!C45</f>
        <v>Zemní práce při montážích</v>
      </c>
      <c r="C8" s="66"/>
      <c r="D8" s="116"/>
      <c r="E8" s="202">
        <f>Položky!BA64</f>
        <v>0</v>
      </c>
      <c r="F8" s="203">
        <f>Položky!BB64</f>
        <v>0</v>
      </c>
      <c r="G8" s="203">
        <f>Položky!BC64</f>
        <v>0</v>
      </c>
      <c r="H8" s="203">
        <f>Položky!BD64</f>
        <v>0</v>
      </c>
      <c r="I8" s="204">
        <f>Položky!BE64</f>
        <v>0</v>
      </c>
    </row>
    <row r="9" spans="1:57" s="123" customFormat="1" ht="13.5" thickBot="1" x14ac:dyDescent="0.25">
      <c r="A9" s="117"/>
      <c r="B9" s="118" t="s">
        <v>57</v>
      </c>
      <c r="C9" s="118"/>
      <c r="D9" s="119"/>
      <c r="E9" s="120">
        <f>SUM(E7:E8)</f>
        <v>0</v>
      </c>
      <c r="F9" s="121">
        <f>SUM(F7:F8)</f>
        <v>0</v>
      </c>
      <c r="G9" s="121">
        <f>SUM(G7:G8)</f>
        <v>0</v>
      </c>
      <c r="H9" s="121">
        <f>SUM(H7:H8)</f>
        <v>0</v>
      </c>
      <c r="I9" s="122">
        <f>SUM(I7:I8)</f>
        <v>0</v>
      </c>
    </row>
    <row r="10" spans="1:57" x14ac:dyDescent="0.2">
      <c r="A10" s="66"/>
      <c r="B10" s="66"/>
      <c r="C10" s="66"/>
      <c r="D10" s="66"/>
      <c r="E10" s="66"/>
      <c r="F10" s="66"/>
      <c r="G10" s="66"/>
      <c r="H10" s="66"/>
      <c r="I10" s="66"/>
    </row>
    <row r="11" spans="1:57" ht="19.5" customHeight="1" x14ac:dyDescent="0.25">
      <c r="A11" s="107" t="s">
        <v>58</v>
      </c>
      <c r="B11" s="107"/>
      <c r="C11" s="107"/>
      <c r="D11" s="107"/>
      <c r="E11" s="107"/>
      <c r="F11" s="107"/>
      <c r="G11" s="124"/>
      <c r="H11" s="107"/>
      <c r="I11" s="107"/>
      <c r="BA11" s="41"/>
      <c r="BB11" s="41"/>
      <c r="BC11" s="41"/>
      <c r="BD11" s="41"/>
      <c r="BE11" s="41"/>
    </row>
    <row r="12" spans="1:57" ht="13.5" thickBot="1" x14ac:dyDescent="0.25">
      <c r="A12" s="77"/>
      <c r="B12" s="77"/>
      <c r="C12" s="77"/>
      <c r="D12" s="77"/>
      <c r="E12" s="77"/>
      <c r="F12" s="77"/>
      <c r="G12" s="77"/>
      <c r="H12" s="77"/>
      <c r="I12" s="77"/>
    </row>
    <row r="13" spans="1:57" x14ac:dyDescent="0.2">
      <c r="A13" s="71" t="s">
        <v>59</v>
      </c>
      <c r="B13" s="72"/>
      <c r="C13" s="72"/>
      <c r="D13" s="125"/>
      <c r="E13" s="126" t="s">
        <v>60</v>
      </c>
      <c r="F13" s="127" t="s">
        <v>61</v>
      </c>
      <c r="G13" s="128" t="s">
        <v>62</v>
      </c>
      <c r="H13" s="129"/>
      <c r="I13" s="130" t="s">
        <v>60</v>
      </c>
    </row>
    <row r="14" spans="1:57" x14ac:dyDescent="0.2">
      <c r="A14" s="64" t="s">
        <v>175</v>
      </c>
      <c r="B14" s="55"/>
      <c r="C14" s="55"/>
      <c r="D14" s="131"/>
      <c r="E14" s="132"/>
      <c r="F14" s="133"/>
      <c r="G14" s="134">
        <f t="shared" ref="G14:G21" si="0">CHOOSE(BA14+1,HSV+PSV,HSV+PSV+Mont,HSV+PSV+Dodavka+Mont,HSV,PSV,Mont,Dodavka,Mont+Dodavka,0)</f>
        <v>0</v>
      </c>
      <c r="H14" s="135"/>
      <c r="I14" s="136">
        <f t="shared" ref="I14:I21" si="1">E14+F14*G14/100</f>
        <v>0</v>
      </c>
      <c r="BA14">
        <v>0</v>
      </c>
    </row>
    <row r="15" spans="1:57" x14ac:dyDescent="0.2">
      <c r="A15" s="64" t="s">
        <v>176</v>
      </c>
      <c r="B15" s="55"/>
      <c r="C15" s="55"/>
      <c r="D15" s="131"/>
      <c r="E15" s="132"/>
      <c r="F15" s="133"/>
      <c r="G15" s="134">
        <f t="shared" si="0"/>
        <v>0</v>
      </c>
      <c r="H15" s="135"/>
      <c r="I15" s="136">
        <f t="shared" si="1"/>
        <v>0</v>
      </c>
      <c r="BA15">
        <v>0</v>
      </c>
    </row>
    <row r="16" spans="1:57" x14ac:dyDescent="0.2">
      <c r="A16" s="64" t="s">
        <v>177</v>
      </c>
      <c r="B16" s="55"/>
      <c r="C16" s="55"/>
      <c r="D16" s="131"/>
      <c r="E16" s="132"/>
      <c r="F16" s="133"/>
      <c r="G16" s="134">
        <f t="shared" si="0"/>
        <v>0</v>
      </c>
      <c r="H16" s="135"/>
      <c r="I16" s="136">
        <f t="shared" si="1"/>
        <v>0</v>
      </c>
      <c r="BA16">
        <v>0</v>
      </c>
    </row>
    <row r="17" spans="1:53" x14ac:dyDescent="0.2">
      <c r="A17" s="64" t="s">
        <v>178</v>
      </c>
      <c r="B17" s="55"/>
      <c r="C17" s="55"/>
      <c r="D17" s="131"/>
      <c r="E17" s="132"/>
      <c r="F17" s="133"/>
      <c r="G17" s="134">
        <f t="shared" si="0"/>
        <v>0</v>
      </c>
      <c r="H17" s="135"/>
      <c r="I17" s="136">
        <f t="shared" si="1"/>
        <v>0</v>
      </c>
      <c r="BA17">
        <v>0</v>
      </c>
    </row>
    <row r="18" spans="1:53" x14ac:dyDescent="0.2">
      <c r="A18" s="64" t="s">
        <v>179</v>
      </c>
      <c r="B18" s="55"/>
      <c r="C18" s="55"/>
      <c r="D18" s="131"/>
      <c r="E18" s="132"/>
      <c r="F18" s="133"/>
      <c r="G18" s="134">
        <f t="shared" si="0"/>
        <v>0</v>
      </c>
      <c r="H18" s="135"/>
      <c r="I18" s="136">
        <f t="shared" si="1"/>
        <v>0</v>
      </c>
      <c r="BA18">
        <v>1</v>
      </c>
    </row>
    <row r="19" spans="1:53" x14ac:dyDescent="0.2">
      <c r="A19" s="64" t="s">
        <v>180</v>
      </c>
      <c r="B19" s="55"/>
      <c r="C19" s="55"/>
      <c r="D19" s="131"/>
      <c r="E19" s="132"/>
      <c r="F19" s="133"/>
      <c r="G19" s="134">
        <f t="shared" si="0"/>
        <v>0</v>
      </c>
      <c r="H19" s="135"/>
      <c r="I19" s="136">
        <f t="shared" si="1"/>
        <v>0</v>
      </c>
      <c r="BA19">
        <v>1</v>
      </c>
    </row>
    <row r="20" spans="1:53" x14ac:dyDescent="0.2">
      <c r="A20" s="64" t="s">
        <v>181</v>
      </c>
      <c r="B20" s="55"/>
      <c r="C20" s="55"/>
      <c r="D20" s="131"/>
      <c r="E20" s="132"/>
      <c r="F20" s="133"/>
      <c r="G20" s="134">
        <f t="shared" si="0"/>
        <v>0</v>
      </c>
      <c r="H20" s="135"/>
      <c r="I20" s="136">
        <f t="shared" si="1"/>
        <v>0</v>
      </c>
      <c r="BA20">
        <v>2</v>
      </c>
    </row>
    <row r="21" spans="1:53" x14ac:dyDescent="0.2">
      <c r="A21" s="64" t="s">
        <v>182</v>
      </c>
      <c r="B21" s="55"/>
      <c r="C21" s="55"/>
      <c r="D21" s="131"/>
      <c r="E21" s="132"/>
      <c r="F21" s="133"/>
      <c r="G21" s="134">
        <f t="shared" si="0"/>
        <v>0</v>
      </c>
      <c r="H21" s="135"/>
      <c r="I21" s="136">
        <f t="shared" si="1"/>
        <v>0</v>
      </c>
      <c r="BA21">
        <v>2</v>
      </c>
    </row>
    <row r="22" spans="1:53" ht="13.5" thickBot="1" x14ac:dyDescent="0.25">
      <c r="A22" s="137"/>
      <c r="B22" s="138" t="s">
        <v>63</v>
      </c>
      <c r="C22" s="139"/>
      <c r="D22" s="140"/>
      <c r="E22" s="141"/>
      <c r="F22" s="142"/>
      <c r="G22" s="142"/>
      <c r="H22" s="223">
        <f>SUM(I14:I21)</f>
        <v>0</v>
      </c>
      <c r="I22" s="224"/>
    </row>
    <row r="24" spans="1:53" x14ac:dyDescent="0.2">
      <c r="B24" s="123"/>
      <c r="F24" s="143"/>
      <c r="G24" s="144"/>
      <c r="H24" s="144"/>
      <c r="I24" s="145"/>
    </row>
    <row r="25" spans="1:53" x14ac:dyDescent="0.2">
      <c r="F25" s="143"/>
      <c r="G25" s="144"/>
      <c r="H25" s="144"/>
      <c r="I25" s="145"/>
    </row>
    <row r="26" spans="1:53" x14ac:dyDescent="0.2">
      <c r="F26" s="143"/>
      <c r="G26" s="144"/>
      <c r="H26" s="144"/>
      <c r="I26" s="145"/>
    </row>
    <row r="27" spans="1:53" x14ac:dyDescent="0.2">
      <c r="F27" s="143"/>
      <c r="G27" s="144"/>
      <c r="H27" s="144"/>
      <c r="I27" s="145"/>
    </row>
    <row r="28" spans="1:53" x14ac:dyDescent="0.2">
      <c r="F28" s="143"/>
      <c r="G28" s="144"/>
      <c r="H28" s="144"/>
      <c r="I28" s="145"/>
    </row>
    <row r="29" spans="1:53" x14ac:dyDescent="0.2">
      <c r="F29" s="143"/>
      <c r="G29" s="144"/>
      <c r="H29" s="144"/>
      <c r="I29" s="145"/>
    </row>
    <row r="30" spans="1:53" x14ac:dyDescent="0.2">
      <c r="F30" s="143"/>
      <c r="G30" s="144"/>
      <c r="H30" s="144"/>
      <c r="I30" s="145"/>
    </row>
    <row r="31" spans="1:53" x14ac:dyDescent="0.2">
      <c r="F31" s="143"/>
      <c r="G31" s="144"/>
      <c r="H31" s="144"/>
      <c r="I31" s="145"/>
    </row>
    <row r="32" spans="1:53" x14ac:dyDescent="0.2">
      <c r="F32" s="143"/>
      <c r="G32" s="144"/>
      <c r="H32" s="144"/>
      <c r="I32" s="145"/>
    </row>
    <row r="33" spans="6:9" x14ac:dyDescent="0.2">
      <c r="F33" s="143"/>
      <c r="G33" s="144"/>
      <c r="H33" s="144"/>
      <c r="I33" s="145"/>
    </row>
    <row r="34" spans="6:9" x14ac:dyDescent="0.2">
      <c r="F34" s="143"/>
      <c r="G34" s="144"/>
      <c r="H34" s="144"/>
      <c r="I34" s="145"/>
    </row>
    <row r="35" spans="6:9" x14ac:dyDescent="0.2">
      <c r="F35" s="143"/>
      <c r="G35" s="144"/>
      <c r="H35" s="144"/>
      <c r="I35" s="145"/>
    </row>
    <row r="36" spans="6:9" x14ac:dyDescent="0.2">
      <c r="F36" s="143"/>
      <c r="G36" s="144"/>
      <c r="H36" s="144"/>
      <c r="I36" s="145"/>
    </row>
    <row r="37" spans="6:9" x14ac:dyDescent="0.2">
      <c r="F37" s="143"/>
      <c r="G37" s="144"/>
      <c r="H37" s="144"/>
      <c r="I37" s="145"/>
    </row>
    <row r="38" spans="6:9" x14ac:dyDescent="0.2">
      <c r="F38" s="143"/>
      <c r="G38" s="144"/>
      <c r="H38" s="144"/>
      <c r="I38" s="145"/>
    </row>
    <row r="39" spans="6:9" x14ac:dyDescent="0.2">
      <c r="F39" s="143"/>
      <c r="G39" s="144"/>
      <c r="H39" s="144"/>
      <c r="I39" s="145"/>
    </row>
    <row r="40" spans="6:9" x14ac:dyDescent="0.2">
      <c r="F40" s="143"/>
      <c r="G40" s="144"/>
      <c r="H40" s="144"/>
      <c r="I40" s="145"/>
    </row>
    <row r="41" spans="6:9" x14ac:dyDescent="0.2">
      <c r="F41" s="143"/>
      <c r="G41" s="144"/>
      <c r="H41" s="144"/>
      <c r="I41" s="145"/>
    </row>
    <row r="42" spans="6:9" x14ac:dyDescent="0.2">
      <c r="F42" s="143"/>
      <c r="G42" s="144"/>
      <c r="H42" s="144"/>
      <c r="I42" s="145"/>
    </row>
    <row r="43" spans="6:9" x14ac:dyDescent="0.2">
      <c r="F43" s="143"/>
      <c r="G43" s="144"/>
      <c r="H43" s="144"/>
      <c r="I43" s="145"/>
    </row>
    <row r="44" spans="6:9" x14ac:dyDescent="0.2">
      <c r="F44" s="143"/>
      <c r="G44" s="144"/>
      <c r="H44" s="144"/>
      <c r="I44" s="145"/>
    </row>
    <row r="45" spans="6:9" x14ac:dyDescent="0.2">
      <c r="F45" s="143"/>
      <c r="G45" s="144"/>
      <c r="H45" s="144"/>
      <c r="I45" s="145"/>
    </row>
    <row r="46" spans="6:9" x14ac:dyDescent="0.2">
      <c r="F46" s="143"/>
      <c r="G46" s="144"/>
      <c r="H46" s="144"/>
      <c r="I46" s="145"/>
    </row>
    <row r="47" spans="6:9" x14ac:dyDescent="0.2">
      <c r="F47" s="143"/>
      <c r="G47" s="144"/>
      <c r="H47" s="144"/>
      <c r="I47" s="145"/>
    </row>
    <row r="48" spans="6:9" x14ac:dyDescent="0.2">
      <c r="F48" s="143"/>
      <c r="G48" s="144"/>
      <c r="H48" s="144"/>
      <c r="I48" s="145"/>
    </row>
    <row r="49" spans="6:9" x14ac:dyDescent="0.2">
      <c r="F49" s="143"/>
      <c r="G49" s="144"/>
      <c r="H49" s="144"/>
      <c r="I49" s="145"/>
    </row>
    <row r="50" spans="6:9" x14ac:dyDescent="0.2">
      <c r="F50" s="143"/>
      <c r="G50" s="144"/>
      <c r="H50" s="144"/>
      <c r="I50" s="145"/>
    </row>
    <row r="51" spans="6:9" x14ac:dyDescent="0.2">
      <c r="F51" s="143"/>
      <c r="G51" s="144"/>
      <c r="H51" s="144"/>
      <c r="I51" s="145"/>
    </row>
    <row r="52" spans="6:9" x14ac:dyDescent="0.2">
      <c r="F52" s="143"/>
      <c r="G52" s="144"/>
      <c r="H52" s="144"/>
      <c r="I52" s="145"/>
    </row>
    <row r="53" spans="6:9" x14ac:dyDescent="0.2">
      <c r="F53" s="143"/>
      <c r="G53" s="144"/>
      <c r="H53" s="144"/>
      <c r="I53" s="145"/>
    </row>
    <row r="54" spans="6:9" x14ac:dyDescent="0.2">
      <c r="F54" s="143"/>
      <c r="G54" s="144"/>
      <c r="H54" s="144"/>
      <c r="I54" s="145"/>
    </row>
    <row r="55" spans="6:9" x14ac:dyDescent="0.2">
      <c r="F55" s="143"/>
      <c r="G55" s="144"/>
      <c r="H55" s="144"/>
      <c r="I55" s="145"/>
    </row>
    <row r="56" spans="6:9" x14ac:dyDescent="0.2">
      <c r="F56" s="143"/>
      <c r="G56" s="144"/>
      <c r="H56" s="144"/>
      <c r="I56" s="145"/>
    </row>
    <row r="57" spans="6:9" x14ac:dyDescent="0.2">
      <c r="F57" s="143"/>
      <c r="G57" s="144"/>
      <c r="H57" s="144"/>
      <c r="I57" s="145"/>
    </row>
    <row r="58" spans="6:9" x14ac:dyDescent="0.2">
      <c r="F58" s="143"/>
      <c r="G58" s="144"/>
      <c r="H58" s="144"/>
      <c r="I58" s="145"/>
    </row>
    <row r="59" spans="6:9" x14ac:dyDescent="0.2">
      <c r="F59" s="143"/>
      <c r="G59" s="144"/>
      <c r="H59" s="144"/>
      <c r="I59" s="145"/>
    </row>
    <row r="60" spans="6:9" x14ac:dyDescent="0.2">
      <c r="F60" s="143"/>
      <c r="G60" s="144"/>
      <c r="H60" s="144"/>
      <c r="I60" s="145"/>
    </row>
    <row r="61" spans="6:9" x14ac:dyDescent="0.2">
      <c r="F61" s="143"/>
      <c r="G61" s="144"/>
      <c r="H61" s="144"/>
      <c r="I61" s="145"/>
    </row>
    <row r="62" spans="6:9" x14ac:dyDescent="0.2">
      <c r="F62" s="143"/>
      <c r="G62" s="144"/>
      <c r="H62" s="144"/>
      <c r="I62" s="145"/>
    </row>
    <row r="63" spans="6:9" x14ac:dyDescent="0.2">
      <c r="F63" s="143"/>
      <c r="G63" s="144"/>
      <c r="H63" s="144"/>
      <c r="I63" s="145"/>
    </row>
    <row r="64" spans="6:9" x14ac:dyDescent="0.2">
      <c r="F64" s="143"/>
      <c r="G64" s="144"/>
      <c r="H64" s="144"/>
      <c r="I64" s="145"/>
    </row>
    <row r="65" spans="6:9" x14ac:dyDescent="0.2">
      <c r="F65" s="143"/>
      <c r="G65" s="144"/>
      <c r="H65" s="144"/>
      <c r="I65" s="145"/>
    </row>
    <row r="66" spans="6:9" x14ac:dyDescent="0.2">
      <c r="F66" s="143"/>
      <c r="G66" s="144"/>
      <c r="H66" s="144"/>
      <c r="I66" s="145"/>
    </row>
    <row r="67" spans="6:9" x14ac:dyDescent="0.2">
      <c r="F67" s="143"/>
      <c r="G67" s="144"/>
      <c r="H67" s="144"/>
      <c r="I67" s="145"/>
    </row>
    <row r="68" spans="6:9" x14ac:dyDescent="0.2">
      <c r="F68" s="143"/>
      <c r="G68" s="144"/>
      <c r="H68" s="144"/>
      <c r="I68" s="145"/>
    </row>
    <row r="69" spans="6:9" x14ac:dyDescent="0.2">
      <c r="F69" s="143"/>
      <c r="G69" s="144"/>
      <c r="H69" s="144"/>
      <c r="I69" s="145"/>
    </row>
    <row r="70" spans="6:9" x14ac:dyDescent="0.2">
      <c r="F70" s="143"/>
      <c r="G70" s="144"/>
      <c r="H70" s="144"/>
      <c r="I70" s="145"/>
    </row>
    <row r="71" spans="6:9" x14ac:dyDescent="0.2">
      <c r="F71" s="143"/>
      <c r="G71" s="144"/>
      <c r="H71" s="144"/>
      <c r="I71" s="145"/>
    </row>
    <row r="72" spans="6:9" x14ac:dyDescent="0.2">
      <c r="F72" s="143"/>
      <c r="G72" s="144"/>
      <c r="H72" s="144"/>
      <c r="I72" s="145"/>
    </row>
    <row r="73" spans="6:9" x14ac:dyDescent="0.2">
      <c r="F73" s="143"/>
      <c r="G73" s="144"/>
      <c r="H73" s="144"/>
      <c r="I73" s="145"/>
    </row>
  </sheetData>
  <mergeCells count="4">
    <mergeCell ref="A1:B1"/>
    <mergeCell ref="A2:B2"/>
    <mergeCell ref="G2:I2"/>
    <mergeCell ref="H22:I2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37"/>
  <sheetViews>
    <sheetView showGridLines="0" showZeros="0" tabSelected="1" zoomScaleNormal="100" workbookViewId="0">
      <selection activeCell="A64" sqref="A64:IV66"/>
    </sheetView>
  </sheetViews>
  <sheetFormatPr defaultRowHeight="12.75" x14ac:dyDescent="0.2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195" customWidth="1"/>
    <col min="6" max="6" width="9.85546875" style="146" customWidth="1"/>
    <col min="7" max="7" width="13.85546875" style="146" customWidth="1"/>
    <col min="8" max="11" width="9.140625" style="146"/>
    <col min="12" max="12" width="75.42578125" style="146" customWidth="1"/>
    <col min="13" max="13" width="45.28515625" style="146" customWidth="1"/>
    <col min="14" max="16384" width="9.140625" style="146"/>
  </cols>
  <sheetData>
    <row r="1" spans="1:104" ht="15.75" x14ac:dyDescent="0.25">
      <c r="A1" s="230" t="s">
        <v>75</v>
      </c>
      <c r="B1" s="230"/>
      <c r="C1" s="230"/>
      <c r="D1" s="230"/>
      <c r="E1" s="230"/>
      <c r="F1" s="230"/>
      <c r="G1" s="230"/>
    </row>
    <row r="2" spans="1:104" ht="14.25" customHeight="1" thickBot="1" x14ac:dyDescent="0.25">
      <c r="A2" s="147"/>
      <c r="B2" s="148"/>
      <c r="C2" s="149"/>
      <c r="D2" s="149"/>
      <c r="E2" s="150"/>
      <c r="F2" s="149"/>
      <c r="G2" s="149"/>
    </row>
    <row r="3" spans="1:104" ht="13.5" thickTop="1" x14ac:dyDescent="0.2">
      <c r="A3" s="216" t="s">
        <v>48</v>
      </c>
      <c r="B3" s="217"/>
      <c r="C3" s="97" t="str">
        <f>CONCATENATE(cislostavby," ",nazevstavby)</f>
        <v>2 Frýdl</v>
      </c>
      <c r="D3" s="151"/>
      <c r="E3" s="152" t="s">
        <v>64</v>
      </c>
      <c r="F3" s="153" t="str">
        <f>Rekapitulace!H1</f>
        <v>221216</v>
      </c>
      <c r="G3" s="154"/>
    </row>
    <row r="4" spans="1:104" ht="13.5" thickBot="1" x14ac:dyDescent="0.25">
      <c r="A4" s="231" t="s">
        <v>50</v>
      </c>
      <c r="B4" s="219"/>
      <c r="C4" s="103" t="str">
        <f>CONCATENATE(cisloobjektu," ",nazevobjektu)</f>
        <v>12 SO 401 Veřejné osvětlení</v>
      </c>
      <c r="D4" s="155"/>
      <c r="E4" s="232" t="str">
        <f>Rekapitulace!G2</f>
        <v>SO 401 Veřejné osvětlení (parkoviště na SPC Krnov)</v>
      </c>
      <c r="F4" s="233"/>
      <c r="G4" s="234"/>
    </row>
    <row r="5" spans="1:104" ht="13.5" thickTop="1" x14ac:dyDescent="0.2">
      <c r="A5" s="156"/>
      <c r="B5" s="147"/>
      <c r="C5" s="147"/>
      <c r="D5" s="147"/>
      <c r="E5" s="157"/>
      <c r="F5" s="147"/>
      <c r="G5" s="158"/>
    </row>
    <row r="6" spans="1:104" x14ac:dyDescent="0.2">
      <c r="A6" s="159" t="s">
        <v>65</v>
      </c>
      <c r="B6" s="160" t="s">
        <v>66</v>
      </c>
      <c r="C6" s="160" t="s">
        <v>67</v>
      </c>
      <c r="D6" s="160" t="s">
        <v>68</v>
      </c>
      <c r="E6" s="161" t="s">
        <v>69</v>
      </c>
      <c r="F6" s="160" t="s">
        <v>70</v>
      </c>
      <c r="G6" s="162" t="s">
        <v>71</v>
      </c>
    </row>
    <row r="7" spans="1:104" x14ac:dyDescent="0.2">
      <c r="A7" s="163" t="s">
        <v>72</v>
      </c>
      <c r="B7" s="164" t="s">
        <v>82</v>
      </c>
      <c r="C7" s="165" t="s">
        <v>83</v>
      </c>
      <c r="D7" s="166"/>
      <c r="E7" s="167"/>
      <c r="F7" s="167"/>
      <c r="G7" s="168"/>
      <c r="H7" s="169"/>
      <c r="I7" s="169"/>
      <c r="O7" s="170">
        <v>1</v>
      </c>
    </row>
    <row r="8" spans="1:104" x14ac:dyDescent="0.2">
      <c r="A8" s="171">
        <v>1</v>
      </c>
      <c r="B8" s="172" t="s">
        <v>84</v>
      </c>
      <c r="C8" s="173" t="s">
        <v>85</v>
      </c>
      <c r="D8" s="174" t="s">
        <v>86</v>
      </c>
      <c r="E8" s="175">
        <v>54</v>
      </c>
      <c r="F8" s="175">
        <v>0</v>
      </c>
      <c r="G8" s="176">
        <f>E8*F8</f>
        <v>0</v>
      </c>
      <c r="O8" s="170">
        <v>2</v>
      </c>
      <c r="AA8" s="146">
        <v>1</v>
      </c>
      <c r="AB8" s="146">
        <v>9</v>
      </c>
      <c r="AC8" s="146">
        <v>9</v>
      </c>
      <c r="AZ8" s="146">
        <v>4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7">
        <v>1</v>
      </c>
      <c r="CB8" s="177">
        <v>9</v>
      </c>
      <c r="CZ8" s="146">
        <v>0</v>
      </c>
    </row>
    <row r="9" spans="1:104" x14ac:dyDescent="0.2">
      <c r="A9" s="178"/>
      <c r="B9" s="179"/>
      <c r="C9" s="227" t="s">
        <v>87</v>
      </c>
      <c r="D9" s="228"/>
      <c r="E9" s="228"/>
      <c r="F9" s="228"/>
      <c r="G9" s="229"/>
      <c r="L9" s="180" t="s">
        <v>87</v>
      </c>
      <c r="O9" s="170">
        <v>3</v>
      </c>
    </row>
    <row r="10" spans="1:104" x14ac:dyDescent="0.2">
      <c r="A10" s="178"/>
      <c r="B10" s="181"/>
      <c r="C10" s="225" t="s">
        <v>88</v>
      </c>
      <c r="D10" s="226"/>
      <c r="E10" s="182">
        <v>41</v>
      </c>
      <c r="F10" s="183"/>
      <c r="G10" s="184"/>
      <c r="M10" s="180" t="s">
        <v>88</v>
      </c>
      <c r="O10" s="170"/>
    </row>
    <row r="11" spans="1:104" x14ac:dyDescent="0.2">
      <c r="A11" s="178"/>
      <c r="B11" s="181"/>
      <c r="C11" s="225" t="s">
        <v>89</v>
      </c>
      <c r="D11" s="226"/>
      <c r="E11" s="182">
        <v>8</v>
      </c>
      <c r="F11" s="183"/>
      <c r="G11" s="184"/>
      <c r="M11" s="180" t="s">
        <v>89</v>
      </c>
      <c r="O11" s="170"/>
    </row>
    <row r="12" spans="1:104" x14ac:dyDescent="0.2">
      <c r="A12" s="178"/>
      <c r="B12" s="181"/>
      <c r="C12" s="225" t="s">
        <v>90</v>
      </c>
      <c r="D12" s="226"/>
      <c r="E12" s="182">
        <v>5</v>
      </c>
      <c r="F12" s="183"/>
      <c r="G12" s="184"/>
      <c r="M12" s="180" t="s">
        <v>90</v>
      </c>
      <c r="O12" s="170"/>
    </row>
    <row r="13" spans="1:104" ht="22.5" x14ac:dyDescent="0.2">
      <c r="A13" s="171">
        <v>2</v>
      </c>
      <c r="B13" s="172" t="s">
        <v>91</v>
      </c>
      <c r="C13" s="173" t="s">
        <v>92</v>
      </c>
      <c r="D13" s="174" t="s">
        <v>93</v>
      </c>
      <c r="E13" s="175">
        <v>2</v>
      </c>
      <c r="F13" s="175">
        <v>0</v>
      </c>
      <c r="G13" s="176">
        <f>E13*F13</f>
        <v>0</v>
      </c>
      <c r="O13" s="170">
        <v>2</v>
      </c>
      <c r="AA13" s="146">
        <v>1</v>
      </c>
      <c r="AB13" s="146">
        <v>9</v>
      </c>
      <c r="AC13" s="146">
        <v>9</v>
      </c>
      <c r="AZ13" s="146">
        <v>4</v>
      </c>
      <c r="BA13" s="146">
        <f>IF(AZ13=1,G13,0)</f>
        <v>0</v>
      </c>
      <c r="BB13" s="146">
        <f>IF(AZ13=2,G13,0)</f>
        <v>0</v>
      </c>
      <c r="BC13" s="146">
        <f>IF(AZ13=3,G13,0)</f>
        <v>0</v>
      </c>
      <c r="BD13" s="146">
        <f>IF(AZ13=4,G13,0)</f>
        <v>0</v>
      </c>
      <c r="BE13" s="146">
        <f>IF(AZ13=5,G13,0)</f>
        <v>0</v>
      </c>
      <c r="CA13" s="177">
        <v>1</v>
      </c>
      <c r="CB13" s="177">
        <v>9</v>
      </c>
      <c r="CZ13" s="146">
        <v>0</v>
      </c>
    </row>
    <row r="14" spans="1:104" x14ac:dyDescent="0.2">
      <c r="A14" s="178"/>
      <c r="B14" s="179"/>
      <c r="C14" s="227" t="s">
        <v>94</v>
      </c>
      <c r="D14" s="228"/>
      <c r="E14" s="228"/>
      <c r="F14" s="228"/>
      <c r="G14" s="229"/>
      <c r="L14" s="180" t="s">
        <v>94</v>
      </c>
      <c r="O14" s="170">
        <v>3</v>
      </c>
    </row>
    <row r="15" spans="1:104" x14ac:dyDescent="0.2">
      <c r="A15" s="171">
        <v>3</v>
      </c>
      <c r="B15" s="172" t="s">
        <v>95</v>
      </c>
      <c r="C15" s="173" t="s">
        <v>96</v>
      </c>
      <c r="D15" s="174" t="s">
        <v>93</v>
      </c>
      <c r="E15" s="175">
        <v>2</v>
      </c>
      <c r="F15" s="175">
        <v>0</v>
      </c>
      <c r="G15" s="176">
        <f>E15*F15</f>
        <v>0</v>
      </c>
      <c r="O15" s="170">
        <v>2</v>
      </c>
      <c r="AA15" s="146">
        <v>1</v>
      </c>
      <c r="AB15" s="146">
        <v>9</v>
      </c>
      <c r="AC15" s="146">
        <v>9</v>
      </c>
      <c r="AZ15" s="146">
        <v>4</v>
      </c>
      <c r="BA15" s="146">
        <f>IF(AZ15=1,G15,0)</f>
        <v>0</v>
      </c>
      <c r="BB15" s="146">
        <f>IF(AZ15=2,G15,0)</f>
        <v>0</v>
      </c>
      <c r="BC15" s="146">
        <f>IF(AZ15=3,G15,0)</f>
        <v>0</v>
      </c>
      <c r="BD15" s="146">
        <f>IF(AZ15=4,G15,0)</f>
        <v>0</v>
      </c>
      <c r="BE15" s="146">
        <f>IF(AZ15=5,G15,0)</f>
        <v>0</v>
      </c>
      <c r="CA15" s="177">
        <v>1</v>
      </c>
      <c r="CB15" s="177">
        <v>9</v>
      </c>
      <c r="CZ15" s="146">
        <v>0</v>
      </c>
    </row>
    <row r="16" spans="1:104" x14ac:dyDescent="0.2">
      <c r="A16" s="178"/>
      <c r="B16" s="179"/>
      <c r="C16" s="227" t="s">
        <v>97</v>
      </c>
      <c r="D16" s="228"/>
      <c r="E16" s="228"/>
      <c r="F16" s="228"/>
      <c r="G16" s="229"/>
      <c r="L16" s="180" t="s">
        <v>97</v>
      </c>
      <c r="O16" s="170">
        <v>3</v>
      </c>
    </row>
    <row r="17" spans="1:104" x14ac:dyDescent="0.2">
      <c r="A17" s="171">
        <v>4</v>
      </c>
      <c r="B17" s="172" t="s">
        <v>98</v>
      </c>
      <c r="C17" s="173" t="s">
        <v>99</v>
      </c>
      <c r="D17" s="174" t="s">
        <v>93</v>
      </c>
      <c r="E17" s="175">
        <v>12</v>
      </c>
      <c r="F17" s="175">
        <v>0</v>
      </c>
      <c r="G17" s="176">
        <f>E17*F17</f>
        <v>0</v>
      </c>
      <c r="O17" s="170">
        <v>2</v>
      </c>
      <c r="AA17" s="146">
        <v>1</v>
      </c>
      <c r="AB17" s="146">
        <v>9</v>
      </c>
      <c r="AC17" s="146">
        <v>9</v>
      </c>
      <c r="AZ17" s="146">
        <v>4</v>
      </c>
      <c r="BA17" s="146">
        <f>IF(AZ17=1,G17,0)</f>
        <v>0</v>
      </c>
      <c r="BB17" s="146">
        <f>IF(AZ17=2,G17,0)</f>
        <v>0</v>
      </c>
      <c r="BC17" s="146">
        <f>IF(AZ17=3,G17,0)</f>
        <v>0</v>
      </c>
      <c r="BD17" s="146">
        <f>IF(AZ17=4,G17,0)</f>
        <v>0</v>
      </c>
      <c r="BE17" s="146">
        <f>IF(AZ17=5,G17,0)</f>
        <v>0</v>
      </c>
      <c r="CA17" s="177">
        <v>1</v>
      </c>
      <c r="CB17" s="177">
        <v>9</v>
      </c>
      <c r="CZ17" s="146">
        <v>0</v>
      </c>
    </row>
    <row r="18" spans="1:104" x14ac:dyDescent="0.2">
      <c r="A18" s="171">
        <v>5</v>
      </c>
      <c r="B18" s="172" t="s">
        <v>100</v>
      </c>
      <c r="C18" s="173" t="s">
        <v>101</v>
      </c>
      <c r="D18" s="174" t="s">
        <v>93</v>
      </c>
      <c r="E18" s="175">
        <v>16</v>
      </c>
      <c r="F18" s="175">
        <v>0</v>
      </c>
      <c r="G18" s="176">
        <f>E18*F18</f>
        <v>0</v>
      </c>
      <c r="O18" s="170">
        <v>2</v>
      </c>
      <c r="AA18" s="146">
        <v>1</v>
      </c>
      <c r="AB18" s="146">
        <v>9</v>
      </c>
      <c r="AC18" s="146">
        <v>9</v>
      </c>
      <c r="AZ18" s="146">
        <v>4</v>
      </c>
      <c r="BA18" s="146">
        <f>IF(AZ18=1,G18,0)</f>
        <v>0</v>
      </c>
      <c r="BB18" s="146">
        <f>IF(AZ18=2,G18,0)</f>
        <v>0</v>
      </c>
      <c r="BC18" s="146">
        <f>IF(AZ18=3,G18,0)</f>
        <v>0</v>
      </c>
      <c r="BD18" s="146">
        <f>IF(AZ18=4,G18,0)</f>
        <v>0</v>
      </c>
      <c r="BE18" s="146">
        <f>IF(AZ18=5,G18,0)</f>
        <v>0</v>
      </c>
      <c r="CA18" s="177">
        <v>1</v>
      </c>
      <c r="CB18" s="177">
        <v>9</v>
      </c>
      <c r="CZ18" s="146">
        <v>0</v>
      </c>
    </row>
    <row r="19" spans="1:104" x14ac:dyDescent="0.2">
      <c r="A19" s="171">
        <v>6</v>
      </c>
      <c r="B19" s="172" t="s">
        <v>102</v>
      </c>
      <c r="C19" s="173" t="s">
        <v>103</v>
      </c>
      <c r="D19" s="174" t="s">
        <v>93</v>
      </c>
      <c r="E19" s="175">
        <v>2</v>
      </c>
      <c r="F19" s="175">
        <v>0</v>
      </c>
      <c r="G19" s="176">
        <f>E19*F19</f>
        <v>0</v>
      </c>
      <c r="O19" s="170">
        <v>2</v>
      </c>
      <c r="AA19" s="146">
        <v>1</v>
      </c>
      <c r="AB19" s="146">
        <v>9</v>
      </c>
      <c r="AC19" s="146">
        <v>9</v>
      </c>
      <c r="AZ19" s="146">
        <v>4</v>
      </c>
      <c r="BA19" s="146">
        <f>IF(AZ19=1,G19,0)</f>
        <v>0</v>
      </c>
      <c r="BB19" s="146">
        <f>IF(AZ19=2,G19,0)</f>
        <v>0</v>
      </c>
      <c r="BC19" s="146">
        <f>IF(AZ19=3,G19,0)</f>
        <v>0</v>
      </c>
      <c r="BD19" s="146">
        <f>IF(AZ19=4,G19,0)</f>
        <v>0</v>
      </c>
      <c r="BE19" s="146">
        <f>IF(AZ19=5,G19,0)</f>
        <v>0</v>
      </c>
      <c r="CA19" s="177">
        <v>1</v>
      </c>
      <c r="CB19" s="177">
        <v>9</v>
      </c>
      <c r="CZ19" s="146">
        <v>0</v>
      </c>
    </row>
    <row r="20" spans="1:104" x14ac:dyDescent="0.2">
      <c r="A20" s="171">
        <v>7</v>
      </c>
      <c r="B20" s="172" t="s">
        <v>104</v>
      </c>
      <c r="C20" s="173" t="s">
        <v>105</v>
      </c>
      <c r="D20" s="174" t="s">
        <v>93</v>
      </c>
      <c r="E20" s="175">
        <v>2</v>
      </c>
      <c r="F20" s="175">
        <v>0</v>
      </c>
      <c r="G20" s="176">
        <f>E20*F20</f>
        <v>0</v>
      </c>
      <c r="O20" s="170">
        <v>2</v>
      </c>
      <c r="AA20" s="146">
        <v>1</v>
      </c>
      <c r="AB20" s="146">
        <v>9</v>
      </c>
      <c r="AC20" s="146">
        <v>9</v>
      </c>
      <c r="AZ20" s="146">
        <v>4</v>
      </c>
      <c r="BA20" s="146">
        <f>IF(AZ20=1,G20,0)</f>
        <v>0</v>
      </c>
      <c r="BB20" s="146">
        <f>IF(AZ20=2,G20,0)</f>
        <v>0</v>
      </c>
      <c r="BC20" s="146">
        <f>IF(AZ20=3,G20,0)</f>
        <v>0</v>
      </c>
      <c r="BD20" s="146">
        <f>IF(AZ20=4,G20,0)</f>
        <v>0</v>
      </c>
      <c r="BE20" s="146">
        <f>IF(AZ20=5,G20,0)</f>
        <v>0</v>
      </c>
      <c r="CA20" s="177">
        <v>1</v>
      </c>
      <c r="CB20" s="177">
        <v>9</v>
      </c>
      <c r="CZ20" s="146">
        <v>0</v>
      </c>
    </row>
    <row r="21" spans="1:104" x14ac:dyDescent="0.2">
      <c r="A21" s="178"/>
      <c r="B21" s="179"/>
      <c r="C21" s="227" t="s">
        <v>106</v>
      </c>
      <c r="D21" s="228"/>
      <c r="E21" s="228"/>
      <c r="F21" s="228"/>
      <c r="G21" s="229"/>
      <c r="L21" s="180" t="s">
        <v>106</v>
      </c>
      <c r="O21" s="170">
        <v>3</v>
      </c>
    </row>
    <row r="22" spans="1:104" ht="22.5" x14ac:dyDescent="0.2">
      <c r="A22" s="171">
        <v>8</v>
      </c>
      <c r="B22" s="172" t="s">
        <v>107</v>
      </c>
      <c r="C22" s="173" t="s">
        <v>108</v>
      </c>
      <c r="D22" s="174" t="s">
        <v>93</v>
      </c>
      <c r="E22" s="175">
        <v>1</v>
      </c>
      <c r="F22" s="175">
        <v>0</v>
      </c>
      <c r="G22" s="176">
        <f>E22*F22</f>
        <v>0</v>
      </c>
      <c r="O22" s="170">
        <v>2</v>
      </c>
      <c r="AA22" s="146">
        <v>1</v>
      </c>
      <c r="AB22" s="146">
        <v>9</v>
      </c>
      <c r="AC22" s="146">
        <v>9</v>
      </c>
      <c r="AZ22" s="146">
        <v>4</v>
      </c>
      <c r="BA22" s="146">
        <f>IF(AZ22=1,G22,0)</f>
        <v>0</v>
      </c>
      <c r="BB22" s="146">
        <f>IF(AZ22=2,G22,0)</f>
        <v>0</v>
      </c>
      <c r="BC22" s="146">
        <f>IF(AZ22=3,G22,0)</f>
        <v>0</v>
      </c>
      <c r="BD22" s="146">
        <f>IF(AZ22=4,G22,0)</f>
        <v>0</v>
      </c>
      <c r="BE22" s="146">
        <f>IF(AZ22=5,G22,0)</f>
        <v>0</v>
      </c>
      <c r="CA22" s="177">
        <v>1</v>
      </c>
      <c r="CB22" s="177">
        <v>9</v>
      </c>
      <c r="CZ22" s="146">
        <v>0</v>
      </c>
    </row>
    <row r="23" spans="1:104" x14ac:dyDescent="0.2">
      <c r="A23" s="178"/>
      <c r="B23" s="179"/>
      <c r="C23" s="227" t="s">
        <v>109</v>
      </c>
      <c r="D23" s="228"/>
      <c r="E23" s="228"/>
      <c r="F23" s="228"/>
      <c r="G23" s="229"/>
      <c r="L23" s="180" t="s">
        <v>109</v>
      </c>
      <c r="O23" s="170">
        <v>3</v>
      </c>
    </row>
    <row r="24" spans="1:104" x14ac:dyDescent="0.2">
      <c r="A24" s="171">
        <v>9</v>
      </c>
      <c r="B24" s="172" t="s">
        <v>110</v>
      </c>
      <c r="C24" s="173" t="s">
        <v>111</v>
      </c>
      <c r="D24" s="174" t="s">
        <v>93</v>
      </c>
      <c r="E24" s="175">
        <v>2</v>
      </c>
      <c r="F24" s="175">
        <v>0</v>
      </c>
      <c r="G24" s="176">
        <f>E24*F24</f>
        <v>0</v>
      </c>
      <c r="O24" s="170">
        <v>2</v>
      </c>
      <c r="AA24" s="146">
        <v>1</v>
      </c>
      <c r="AB24" s="146">
        <v>9</v>
      </c>
      <c r="AC24" s="146">
        <v>9</v>
      </c>
      <c r="AZ24" s="146">
        <v>4</v>
      </c>
      <c r="BA24" s="146">
        <f>IF(AZ24=1,G24,0)</f>
        <v>0</v>
      </c>
      <c r="BB24" s="146">
        <f>IF(AZ24=2,G24,0)</f>
        <v>0</v>
      </c>
      <c r="BC24" s="146">
        <f>IF(AZ24=3,G24,0)</f>
        <v>0</v>
      </c>
      <c r="BD24" s="146">
        <f>IF(AZ24=4,G24,0)</f>
        <v>0</v>
      </c>
      <c r="BE24" s="146">
        <f>IF(AZ24=5,G24,0)</f>
        <v>0</v>
      </c>
      <c r="CA24" s="177">
        <v>1</v>
      </c>
      <c r="CB24" s="177">
        <v>9</v>
      </c>
      <c r="CZ24" s="146">
        <v>0</v>
      </c>
    </row>
    <row r="25" spans="1:104" ht="22.5" x14ac:dyDescent="0.2">
      <c r="A25" s="171">
        <v>10</v>
      </c>
      <c r="B25" s="172" t="s">
        <v>112</v>
      </c>
      <c r="C25" s="173" t="s">
        <v>113</v>
      </c>
      <c r="D25" s="174" t="s">
        <v>86</v>
      </c>
      <c r="E25" s="175">
        <v>54</v>
      </c>
      <c r="F25" s="175">
        <v>0</v>
      </c>
      <c r="G25" s="176">
        <f>E25*F25</f>
        <v>0</v>
      </c>
      <c r="O25" s="170">
        <v>2</v>
      </c>
      <c r="AA25" s="146">
        <v>1</v>
      </c>
      <c r="AB25" s="146">
        <v>9</v>
      </c>
      <c r="AC25" s="146">
        <v>9</v>
      </c>
      <c r="AZ25" s="146">
        <v>4</v>
      </c>
      <c r="BA25" s="146">
        <f>IF(AZ25=1,G25,0)</f>
        <v>0</v>
      </c>
      <c r="BB25" s="146">
        <f>IF(AZ25=2,G25,0)</f>
        <v>0</v>
      </c>
      <c r="BC25" s="146">
        <f>IF(AZ25=3,G25,0)</f>
        <v>0</v>
      </c>
      <c r="BD25" s="146">
        <f>IF(AZ25=4,G25,0)</f>
        <v>0</v>
      </c>
      <c r="BE25" s="146">
        <f>IF(AZ25=5,G25,0)</f>
        <v>0</v>
      </c>
      <c r="CA25" s="177">
        <v>1</v>
      </c>
      <c r="CB25" s="177">
        <v>9</v>
      </c>
      <c r="CZ25" s="146">
        <v>1.0499999999999999E-3</v>
      </c>
    </row>
    <row r="26" spans="1:104" x14ac:dyDescent="0.2">
      <c r="A26" s="178"/>
      <c r="B26" s="179"/>
      <c r="C26" s="227" t="s">
        <v>114</v>
      </c>
      <c r="D26" s="228"/>
      <c r="E26" s="228"/>
      <c r="F26" s="228"/>
      <c r="G26" s="229"/>
      <c r="L26" s="180" t="s">
        <v>114</v>
      </c>
      <c r="O26" s="170">
        <v>3</v>
      </c>
    </row>
    <row r="27" spans="1:104" x14ac:dyDescent="0.2">
      <c r="A27" s="178"/>
      <c r="B27" s="181"/>
      <c r="C27" s="225" t="s">
        <v>115</v>
      </c>
      <c r="D27" s="226"/>
      <c r="E27" s="182">
        <v>41</v>
      </c>
      <c r="F27" s="183"/>
      <c r="G27" s="184"/>
      <c r="M27" s="180" t="s">
        <v>115</v>
      </c>
      <c r="O27" s="170"/>
    </row>
    <row r="28" spans="1:104" x14ac:dyDescent="0.2">
      <c r="A28" s="178"/>
      <c r="B28" s="181"/>
      <c r="C28" s="225" t="s">
        <v>116</v>
      </c>
      <c r="D28" s="226"/>
      <c r="E28" s="182">
        <v>8</v>
      </c>
      <c r="F28" s="183"/>
      <c r="G28" s="184"/>
      <c r="M28" s="180" t="s">
        <v>116</v>
      </c>
      <c r="O28" s="170"/>
    </row>
    <row r="29" spans="1:104" x14ac:dyDescent="0.2">
      <c r="A29" s="178"/>
      <c r="B29" s="181"/>
      <c r="C29" s="225" t="s">
        <v>90</v>
      </c>
      <c r="D29" s="226"/>
      <c r="E29" s="182">
        <v>5</v>
      </c>
      <c r="F29" s="183"/>
      <c r="G29" s="184"/>
      <c r="M29" s="180" t="s">
        <v>90</v>
      </c>
      <c r="O29" s="170"/>
    </row>
    <row r="30" spans="1:104" ht="22.5" x14ac:dyDescent="0.2">
      <c r="A30" s="171">
        <v>11</v>
      </c>
      <c r="B30" s="172" t="s">
        <v>117</v>
      </c>
      <c r="C30" s="173" t="s">
        <v>118</v>
      </c>
      <c r="D30" s="174" t="s">
        <v>93</v>
      </c>
      <c r="E30" s="175">
        <v>2</v>
      </c>
      <c r="F30" s="175">
        <v>0</v>
      </c>
      <c r="G30" s="176">
        <f>E30*F30</f>
        <v>0</v>
      </c>
      <c r="O30" s="170">
        <v>2</v>
      </c>
      <c r="AA30" s="146">
        <v>1</v>
      </c>
      <c r="AB30" s="146">
        <v>9</v>
      </c>
      <c r="AC30" s="146">
        <v>9</v>
      </c>
      <c r="AZ30" s="146">
        <v>4</v>
      </c>
      <c r="BA30" s="146">
        <f>IF(AZ30=1,G30,0)</f>
        <v>0</v>
      </c>
      <c r="BB30" s="146">
        <f>IF(AZ30=2,G30,0)</f>
        <v>0</v>
      </c>
      <c r="BC30" s="146">
        <f>IF(AZ30=3,G30,0)</f>
        <v>0</v>
      </c>
      <c r="BD30" s="146">
        <f>IF(AZ30=4,G30,0)</f>
        <v>0</v>
      </c>
      <c r="BE30" s="146">
        <f>IF(AZ30=5,G30,0)</f>
        <v>0</v>
      </c>
      <c r="CA30" s="177">
        <v>1</v>
      </c>
      <c r="CB30" s="177">
        <v>9</v>
      </c>
      <c r="CZ30" s="146">
        <v>0</v>
      </c>
    </row>
    <row r="31" spans="1:104" x14ac:dyDescent="0.2">
      <c r="A31" s="178"/>
      <c r="B31" s="179"/>
      <c r="C31" s="227" t="s">
        <v>119</v>
      </c>
      <c r="D31" s="228"/>
      <c r="E31" s="228"/>
      <c r="F31" s="228"/>
      <c r="G31" s="229"/>
      <c r="L31" s="180" t="s">
        <v>119</v>
      </c>
      <c r="O31" s="170">
        <v>3</v>
      </c>
    </row>
    <row r="32" spans="1:104" ht="22.5" x14ac:dyDescent="0.2">
      <c r="A32" s="171">
        <v>12</v>
      </c>
      <c r="B32" s="172" t="s">
        <v>120</v>
      </c>
      <c r="C32" s="173" t="s">
        <v>121</v>
      </c>
      <c r="D32" s="174" t="s">
        <v>86</v>
      </c>
      <c r="E32" s="175">
        <v>20</v>
      </c>
      <c r="F32" s="175">
        <v>0</v>
      </c>
      <c r="G32" s="176">
        <f>E32*F32</f>
        <v>0</v>
      </c>
      <c r="O32" s="170">
        <v>2</v>
      </c>
      <c r="AA32" s="146">
        <v>1</v>
      </c>
      <c r="AB32" s="146">
        <v>9</v>
      </c>
      <c r="AC32" s="146">
        <v>9</v>
      </c>
      <c r="AZ32" s="146">
        <v>4</v>
      </c>
      <c r="BA32" s="146">
        <f>IF(AZ32=1,G32,0)</f>
        <v>0</v>
      </c>
      <c r="BB32" s="146">
        <f>IF(AZ32=2,G32,0)</f>
        <v>0</v>
      </c>
      <c r="BC32" s="146">
        <f>IF(AZ32=3,G32,0)</f>
        <v>0</v>
      </c>
      <c r="BD32" s="146">
        <f>IF(AZ32=4,G32,0)</f>
        <v>0</v>
      </c>
      <c r="BE32" s="146">
        <f>IF(AZ32=5,G32,0)</f>
        <v>0</v>
      </c>
      <c r="CA32" s="177">
        <v>1</v>
      </c>
      <c r="CB32" s="177">
        <v>9</v>
      </c>
      <c r="CZ32" s="146">
        <v>1.7000000000000001E-4</v>
      </c>
    </row>
    <row r="33" spans="1:104" x14ac:dyDescent="0.2">
      <c r="A33" s="178"/>
      <c r="B33" s="179"/>
      <c r="C33" s="227" t="s">
        <v>122</v>
      </c>
      <c r="D33" s="228"/>
      <c r="E33" s="228"/>
      <c r="F33" s="228"/>
      <c r="G33" s="229"/>
      <c r="L33" s="180" t="s">
        <v>122</v>
      </c>
      <c r="O33" s="170">
        <v>3</v>
      </c>
    </row>
    <row r="34" spans="1:104" x14ac:dyDescent="0.2">
      <c r="A34" s="171">
        <v>13</v>
      </c>
      <c r="B34" s="172" t="s">
        <v>123</v>
      </c>
      <c r="C34" s="173" t="s">
        <v>124</v>
      </c>
      <c r="D34" s="174" t="s">
        <v>86</v>
      </c>
      <c r="E34" s="175">
        <v>54</v>
      </c>
      <c r="F34" s="175">
        <v>0</v>
      </c>
      <c r="G34" s="176">
        <f>E34*F34</f>
        <v>0</v>
      </c>
      <c r="O34" s="170">
        <v>2</v>
      </c>
      <c r="AA34" s="146">
        <v>1</v>
      </c>
      <c r="AB34" s="146">
        <v>9</v>
      </c>
      <c r="AC34" s="146">
        <v>9</v>
      </c>
      <c r="AZ34" s="146">
        <v>4</v>
      </c>
      <c r="BA34" s="146">
        <f>IF(AZ34=1,G34,0)</f>
        <v>0</v>
      </c>
      <c r="BB34" s="146">
        <f>IF(AZ34=2,G34,0)</f>
        <v>0</v>
      </c>
      <c r="BC34" s="146">
        <f>IF(AZ34=3,G34,0)</f>
        <v>0</v>
      </c>
      <c r="BD34" s="146">
        <f>IF(AZ34=4,G34,0)</f>
        <v>0</v>
      </c>
      <c r="BE34" s="146">
        <f>IF(AZ34=5,G34,0)</f>
        <v>0</v>
      </c>
      <c r="CA34" s="177">
        <v>1</v>
      </c>
      <c r="CB34" s="177">
        <v>9</v>
      </c>
      <c r="CZ34" s="146">
        <v>6.4000000000000005E-4</v>
      </c>
    </row>
    <row r="35" spans="1:104" x14ac:dyDescent="0.2">
      <c r="A35" s="178"/>
      <c r="B35" s="181"/>
      <c r="C35" s="225" t="s">
        <v>125</v>
      </c>
      <c r="D35" s="226"/>
      <c r="E35" s="182">
        <v>41</v>
      </c>
      <c r="F35" s="183"/>
      <c r="G35" s="184"/>
      <c r="M35" s="180" t="s">
        <v>125</v>
      </c>
      <c r="O35" s="170"/>
    </row>
    <row r="36" spans="1:104" x14ac:dyDescent="0.2">
      <c r="A36" s="178"/>
      <c r="B36" s="181"/>
      <c r="C36" s="225" t="s">
        <v>116</v>
      </c>
      <c r="D36" s="226"/>
      <c r="E36" s="182">
        <v>8</v>
      </c>
      <c r="F36" s="183"/>
      <c r="G36" s="184"/>
      <c r="M36" s="180" t="s">
        <v>116</v>
      </c>
      <c r="O36" s="170"/>
    </row>
    <row r="37" spans="1:104" x14ac:dyDescent="0.2">
      <c r="A37" s="178"/>
      <c r="B37" s="181"/>
      <c r="C37" s="225" t="s">
        <v>90</v>
      </c>
      <c r="D37" s="226"/>
      <c r="E37" s="182">
        <v>5</v>
      </c>
      <c r="F37" s="183"/>
      <c r="G37" s="184"/>
      <c r="M37" s="180" t="s">
        <v>90</v>
      </c>
      <c r="O37" s="170"/>
    </row>
    <row r="38" spans="1:104" x14ac:dyDescent="0.2">
      <c r="A38" s="171">
        <v>14</v>
      </c>
      <c r="B38" s="172" t="s">
        <v>126</v>
      </c>
      <c r="C38" s="173" t="s">
        <v>127</v>
      </c>
      <c r="D38" s="174" t="s">
        <v>93</v>
      </c>
      <c r="E38" s="175">
        <v>1</v>
      </c>
      <c r="F38" s="175">
        <v>0</v>
      </c>
      <c r="G38" s="176">
        <f>E38*F38</f>
        <v>0</v>
      </c>
      <c r="O38" s="170">
        <v>2</v>
      </c>
      <c r="AA38" s="146">
        <v>1</v>
      </c>
      <c r="AB38" s="146">
        <v>9</v>
      </c>
      <c r="AC38" s="146">
        <v>9</v>
      </c>
      <c r="AZ38" s="146">
        <v>4</v>
      </c>
      <c r="BA38" s="146">
        <f>IF(AZ38=1,G38,0)</f>
        <v>0</v>
      </c>
      <c r="BB38" s="146">
        <f>IF(AZ38=2,G38,0)</f>
        <v>0</v>
      </c>
      <c r="BC38" s="146">
        <f>IF(AZ38=3,G38,0)</f>
        <v>0</v>
      </c>
      <c r="BD38" s="146">
        <f>IF(AZ38=4,G38,0)</f>
        <v>0</v>
      </c>
      <c r="BE38" s="146">
        <f>IF(AZ38=5,G38,0)</f>
        <v>0</v>
      </c>
      <c r="CA38" s="177">
        <v>1</v>
      </c>
      <c r="CB38" s="177">
        <v>9</v>
      </c>
      <c r="CZ38" s="146">
        <v>0</v>
      </c>
    </row>
    <row r="39" spans="1:104" x14ac:dyDescent="0.2">
      <c r="A39" s="171">
        <v>15</v>
      </c>
      <c r="B39" s="172" t="s">
        <v>128</v>
      </c>
      <c r="C39" s="173" t="s">
        <v>129</v>
      </c>
      <c r="D39" s="174" t="s">
        <v>86</v>
      </c>
      <c r="E39" s="175">
        <v>54</v>
      </c>
      <c r="F39" s="175">
        <v>0</v>
      </c>
      <c r="G39" s="176">
        <f>E39*F39</f>
        <v>0</v>
      </c>
      <c r="O39" s="170">
        <v>2</v>
      </c>
      <c r="AA39" s="146">
        <v>3</v>
      </c>
      <c r="AB39" s="146">
        <v>9</v>
      </c>
      <c r="AC39" s="146" t="s">
        <v>128</v>
      </c>
      <c r="AZ39" s="146">
        <v>3</v>
      </c>
      <c r="BA39" s="146">
        <f>IF(AZ39=1,G39,0)</f>
        <v>0</v>
      </c>
      <c r="BB39" s="146">
        <f>IF(AZ39=2,G39,0)</f>
        <v>0</v>
      </c>
      <c r="BC39" s="146">
        <f>IF(AZ39=3,G39,0)</f>
        <v>0</v>
      </c>
      <c r="BD39" s="146">
        <f>IF(AZ39=4,G39,0)</f>
        <v>0</v>
      </c>
      <c r="BE39" s="146">
        <f>IF(AZ39=5,G39,0)</f>
        <v>0</v>
      </c>
      <c r="CA39" s="177">
        <v>3</v>
      </c>
      <c r="CB39" s="177">
        <v>9</v>
      </c>
      <c r="CZ39" s="146">
        <v>5.9000000000000003E-4</v>
      </c>
    </row>
    <row r="40" spans="1:104" x14ac:dyDescent="0.2">
      <c r="A40" s="171">
        <v>16</v>
      </c>
      <c r="B40" s="172" t="s">
        <v>130</v>
      </c>
      <c r="C40" s="173" t="s">
        <v>131</v>
      </c>
      <c r="D40" s="174" t="s">
        <v>93</v>
      </c>
      <c r="E40" s="175">
        <v>2</v>
      </c>
      <c r="F40" s="175">
        <v>0</v>
      </c>
      <c r="G40" s="176">
        <f>E40*F40</f>
        <v>0</v>
      </c>
      <c r="O40" s="170">
        <v>2</v>
      </c>
      <c r="AA40" s="146">
        <v>3</v>
      </c>
      <c r="AB40" s="146">
        <v>9</v>
      </c>
      <c r="AC40" s="146">
        <v>34841208</v>
      </c>
      <c r="AZ40" s="146">
        <v>3</v>
      </c>
      <c r="BA40" s="146">
        <f>IF(AZ40=1,G40,0)</f>
        <v>0</v>
      </c>
      <c r="BB40" s="146">
        <f>IF(AZ40=2,G40,0)</f>
        <v>0</v>
      </c>
      <c r="BC40" s="146">
        <f>IF(AZ40=3,G40,0)</f>
        <v>0</v>
      </c>
      <c r="BD40" s="146">
        <f>IF(AZ40=4,G40,0)</f>
        <v>0</v>
      </c>
      <c r="BE40" s="146">
        <f>IF(AZ40=5,G40,0)</f>
        <v>0</v>
      </c>
      <c r="CA40" s="177">
        <v>3</v>
      </c>
      <c r="CB40" s="177">
        <v>9</v>
      </c>
      <c r="CZ40" s="146">
        <v>6.0000000000000001E-3</v>
      </c>
    </row>
    <row r="41" spans="1:104" x14ac:dyDescent="0.2">
      <c r="A41" s="178"/>
      <c r="B41" s="179"/>
      <c r="C41" s="227" t="s">
        <v>132</v>
      </c>
      <c r="D41" s="228"/>
      <c r="E41" s="228"/>
      <c r="F41" s="228"/>
      <c r="G41" s="229"/>
      <c r="L41" s="180" t="s">
        <v>132</v>
      </c>
      <c r="O41" s="170">
        <v>3</v>
      </c>
    </row>
    <row r="42" spans="1:104" x14ac:dyDescent="0.2">
      <c r="A42" s="171">
        <v>17</v>
      </c>
      <c r="B42" s="172" t="s">
        <v>133</v>
      </c>
      <c r="C42" s="173" t="s">
        <v>134</v>
      </c>
      <c r="D42" s="174" t="s">
        <v>135</v>
      </c>
      <c r="E42" s="175">
        <v>2</v>
      </c>
      <c r="F42" s="175">
        <v>0</v>
      </c>
      <c r="G42" s="176">
        <f>E42*F42</f>
        <v>0</v>
      </c>
      <c r="O42" s="170">
        <v>2</v>
      </c>
      <c r="AA42" s="146">
        <v>3</v>
      </c>
      <c r="AB42" s="146">
        <v>9</v>
      </c>
      <c r="AC42" s="146" t="s">
        <v>133</v>
      </c>
      <c r="AZ42" s="146">
        <v>3</v>
      </c>
      <c r="BA42" s="146">
        <f>IF(AZ42=1,G42,0)</f>
        <v>0</v>
      </c>
      <c r="BB42" s="146">
        <f>IF(AZ42=2,G42,0)</f>
        <v>0</v>
      </c>
      <c r="BC42" s="146">
        <f>IF(AZ42=3,G42,0)</f>
        <v>0</v>
      </c>
      <c r="BD42" s="146">
        <f>IF(AZ42=4,G42,0)</f>
        <v>0</v>
      </c>
      <c r="BE42" s="146">
        <f>IF(AZ42=5,G42,0)</f>
        <v>0</v>
      </c>
      <c r="CA42" s="177">
        <v>3</v>
      </c>
      <c r="CB42" s="177">
        <v>9</v>
      </c>
      <c r="CZ42" s="146">
        <v>1E-4</v>
      </c>
    </row>
    <row r="43" spans="1:104" x14ac:dyDescent="0.2">
      <c r="A43" s="171">
        <v>18</v>
      </c>
      <c r="B43" s="172" t="s">
        <v>136</v>
      </c>
      <c r="C43" s="173" t="s">
        <v>137</v>
      </c>
      <c r="D43" s="174" t="s">
        <v>93</v>
      </c>
      <c r="E43" s="175">
        <v>2</v>
      </c>
      <c r="F43" s="175">
        <v>0</v>
      </c>
      <c r="G43" s="176">
        <f>E43*F43</f>
        <v>0</v>
      </c>
      <c r="O43" s="170">
        <v>2</v>
      </c>
      <c r="AA43" s="146">
        <v>3</v>
      </c>
      <c r="AB43" s="146">
        <v>9</v>
      </c>
      <c r="AC43" s="146" t="s">
        <v>136</v>
      </c>
      <c r="AZ43" s="146">
        <v>3</v>
      </c>
      <c r="BA43" s="146">
        <f>IF(AZ43=1,G43,0)</f>
        <v>0</v>
      </c>
      <c r="BB43" s="146">
        <f>IF(AZ43=2,G43,0)</f>
        <v>0</v>
      </c>
      <c r="BC43" s="146">
        <f>IF(AZ43=3,G43,0)</f>
        <v>0</v>
      </c>
      <c r="BD43" s="146">
        <f>IF(AZ43=4,G43,0)</f>
        <v>0</v>
      </c>
      <c r="BE43" s="146">
        <f>IF(AZ43=5,G43,0)</f>
        <v>0</v>
      </c>
      <c r="CA43" s="177">
        <v>3</v>
      </c>
      <c r="CB43" s="177">
        <v>9</v>
      </c>
      <c r="CZ43" s="146">
        <v>5.5000000000000003E-4</v>
      </c>
    </row>
    <row r="44" spans="1:104" x14ac:dyDescent="0.2">
      <c r="A44" s="185"/>
      <c r="B44" s="186" t="s">
        <v>73</v>
      </c>
      <c r="C44" s="187" t="str">
        <f>CONCATENATE(B7," ",C7)</f>
        <v>M21 Elektromontáže</v>
      </c>
      <c r="D44" s="188"/>
      <c r="E44" s="189"/>
      <c r="F44" s="190"/>
      <c r="G44" s="191">
        <f>SUM(G7:G43)</f>
        <v>0</v>
      </c>
      <c r="O44" s="170">
        <v>4</v>
      </c>
      <c r="BA44" s="192">
        <f>SUM(BA7:BA43)</f>
        <v>0</v>
      </c>
      <c r="BB44" s="192">
        <f>SUM(BB7:BB43)</f>
        <v>0</v>
      </c>
      <c r="BC44" s="192">
        <f>SUM(BC7:BC43)</f>
        <v>0</v>
      </c>
      <c r="BD44" s="192">
        <f>SUM(BD7:BD43)</f>
        <v>0</v>
      </c>
      <c r="BE44" s="192">
        <f>SUM(BE7:BE43)</f>
        <v>0</v>
      </c>
    </row>
    <row r="45" spans="1:104" x14ac:dyDescent="0.2">
      <c r="A45" s="163" t="s">
        <v>72</v>
      </c>
      <c r="B45" s="164" t="s">
        <v>138</v>
      </c>
      <c r="C45" s="165" t="s">
        <v>139</v>
      </c>
      <c r="D45" s="166"/>
      <c r="E45" s="167"/>
      <c r="F45" s="167"/>
      <c r="G45" s="168"/>
      <c r="H45" s="169"/>
      <c r="I45" s="169"/>
      <c r="O45" s="170">
        <v>1</v>
      </c>
    </row>
    <row r="46" spans="1:104" ht="22.5" x14ac:dyDescent="0.2">
      <c r="A46" s="171">
        <v>19</v>
      </c>
      <c r="B46" s="172" t="s">
        <v>140</v>
      </c>
      <c r="C46" s="173" t="s">
        <v>141</v>
      </c>
      <c r="D46" s="174" t="s">
        <v>142</v>
      </c>
      <c r="E46" s="175">
        <v>0.06</v>
      </c>
      <c r="F46" s="175">
        <v>0</v>
      </c>
      <c r="G46" s="176">
        <f>E46*F46</f>
        <v>0</v>
      </c>
      <c r="O46" s="170">
        <v>2</v>
      </c>
      <c r="AA46" s="146">
        <v>1</v>
      </c>
      <c r="AB46" s="146">
        <v>9</v>
      </c>
      <c r="AC46" s="146">
        <v>9</v>
      </c>
      <c r="AZ46" s="146">
        <v>4</v>
      </c>
      <c r="BA46" s="146">
        <f>IF(AZ46=1,G46,0)</f>
        <v>0</v>
      </c>
      <c r="BB46" s="146">
        <f>IF(AZ46=2,G46,0)</f>
        <v>0</v>
      </c>
      <c r="BC46" s="146">
        <f>IF(AZ46=3,G46,0)</f>
        <v>0</v>
      </c>
      <c r="BD46" s="146">
        <f>IF(AZ46=4,G46,0)</f>
        <v>0</v>
      </c>
      <c r="BE46" s="146">
        <f>IF(AZ46=5,G46,0)</f>
        <v>0</v>
      </c>
      <c r="CA46" s="177">
        <v>1</v>
      </c>
      <c r="CB46" s="177">
        <v>9</v>
      </c>
      <c r="CZ46" s="146">
        <v>1.124E-2</v>
      </c>
    </row>
    <row r="47" spans="1:104" x14ac:dyDescent="0.2">
      <c r="A47" s="171">
        <v>20</v>
      </c>
      <c r="B47" s="172" t="s">
        <v>143</v>
      </c>
      <c r="C47" s="173" t="s">
        <v>144</v>
      </c>
      <c r="D47" s="174" t="s">
        <v>145</v>
      </c>
      <c r="E47" s="175">
        <v>10</v>
      </c>
      <c r="F47" s="175">
        <v>0</v>
      </c>
      <c r="G47" s="176">
        <f>E47*F47</f>
        <v>0</v>
      </c>
      <c r="O47" s="170">
        <v>2</v>
      </c>
      <c r="AA47" s="146">
        <v>1</v>
      </c>
      <c r="AB47" s="146">
        <v>9</v>
      </c>
      <c r="AC47" s="146">
        <v>9</v>
      </c>
      <c r="AZ47" s="146">
        <v>4</v>
      </c>
      <c r="BA47" s="146">
        <f>IF(AZ47=1,G47,0)</f>
        <v>0</v>
      </c>
      <c r="BB47" s="146">
        <f>IF(AZ47=2,G47,0)</f>
        <v>0</v>
      </c>
      <c r="BC47" s="146">
        <f>IF(AZ47=3,G47,0)</f>
        <v>0</v>
      </c>
      <c r="BD47" s="146">
        <f>IF(AZ47=4,G47,0)</f>
        <v>0</v>
      </c>
      <c r="BE47" s="146">
        <f>IF(AZ47=5,G47,0)</f>
        <v>0</v>
      </c>
      <c r="CA47" s="177">
        <v>1</v>
      </c>
      <c r="CB47" s="177">
        <v>9</v>
      </c>
      <c r="CZ47" s="146">
        <v>0</v>
      </c>
    </row>
    <row r="48" spans="1:104" x14ac:dyDescent="0.2">
      <c r="A48" s="171">
        <v>21</v>
      </c>
      <c r="B48" s="172" t="s">
        <v>146</v>
      </c>
      <c r="C48" s="173" t="s">
        <v>147</v>
      </c>
      <c r="D48" s="174" t="s">
        <v>145</v>
      </c>
      <c r="E48" s="175">
        <v>5</v>
      </c>
      <c r="F48" s="175">
        <v>0</v>
      </c>
      <c r="G48" s="176">
        <f>E48*F48</f>
        <v>0</v>
      </c>
      <c r="O48" s="170">
        <v>2</v>
      </c>
      <c r="AA48" s="146">
        <v>1</v>
      </c>
      <c r="AB48" s="146">
        <v>9</v>
      </c>
      <c r="AC48" s="146">
        <v>9</v>
      </c>
      <c r="AZ48" s="146">
        <v>4</v>
      </c>
      <c r="BA48" s="146">
        <f>IF(AZ48=1,G48,0)</f>
        <v>0</v>
      </c>
      <c r="BB48" s="146">
        <f>IF(AZ48=2,G48,0)</f>
        <v>0</v>
      </c>
      <c r="BC48" s="146">
        <f>IF(AZ48=3,G48,0)</f>
        <v>0</v>
      </c>
      <c r="BD48" s="146">
        <f>IF(AZ48=4,G48,0)</f>
        <v>0</v>
      </c>
      <c r="BE48" s="146">
        <f>IF(AZ48=5,G48,0)</f>
        <v>0</v>
      </c>
      <c r="CA48" s="177">
        <v>1</v>
      </c>
      <c r="CB48" s="177">
        <v>9</v>
      </c>
      <c r="CZ48" s="146">
        <v>0</v>
      </c>
    </row>
    <row r="49" spans="1:104" x14ac:dyDescent="0.2">
      <c r="A49" s="178"/>
      <c r="B49" s="179"/>
      <c r="C49" s="227" t="s">
        <v>148</v>
      </c>
      <c r="D49" s="228"/>
      <c r="E49" s="228"/>
      <c r="F49" s="228"/>
      <c r="G49" s="229"/>
      <c r="L49" s="180" t="s">
        <v>148</v>
      </c>
      <c r="O49" s="170">
        <v>3</v>
      </c>
    </row>
    <row r="50" spans="1:104" x14ac:dyDescent="0.2">
      <c r="A50" s="171">
        <v>22</v>
      </c>
      <c r="B50" s="172" t="s">
        <v>149</v>
      </c>
      <c r="C50" s="173" t="s">
        <v>150</v>
      </c>
      <c r="D50" s="174" t="s">
        <v>145</v>
      </c>
      <c r="E50" s="175">
        <v>5</v>
      </c>
      <c r="F50" s="175">
        <v>0</v>
      </c>
      <c r="G50" s="176">
        <f>E50*F50</f>
        <v>0</v>
      </c>
      <c r="O50" s="170">
        <v>2</v>
      </c>
      <c r="AA50" s="146">
        <v>1</v>
      </c>
      <c r="AB50" s="146">
        <v>9</v>
      </c>
      <c r="AC50" s="146">
        <v>9</v>
      </c>
      <c r="AZ50" s="146">
        <v>4</v>
      </c>
      <c r="BA50" s="146">
        <f>IF(AZ50=1,G50,0)</f>
        <v>0</v>
      </c>
      <c r="BB50" s="146">
        <f>IF(AZ50=2,G50,0)</f>
        <v>0</v>
      </c>
      <c r="BC50" s="146">
        <f>IF(AZ50=3,G50,0)</f>
        <v>0</v>
      </c>
      <c r="BD50" s="146">
        <f>IF(AZ50=4,G50,0)</f>
        <v>0</v>
      </c>
      <c r="BE50" s="146">
        <f>IF(AZ50=5,G50,0)</f>
        <v>0</v>
      </c>
      <c r="CA50" s="177">
        <v>1</v>
      </c>
      <c r="CB50" s="177">
        <v>9</v>
      </c>
      <c r="CZ50" s="146">
        <v>0.12024</v>
      </c>
    </row>
    <row r="51" spans="1:104" x14ac:dyDescent="0.2">
      <c r="A51" s="178"/>
      <c r="B51" s="179"/>
      <c r="C51" s="227" t="s">
        <v>151</v>
      </c>
      <c r="D51" s="228"/>
      <c r="E51" s="228"/>
      <c r="F51" s="228"/>
      <c r="G51" s="229"/>
      <c r="L51" s="180" t="s">
        <v>151</v>
      </c>
      <c r="O51" s="170">
        <v>3</v>
      </c>
    </row>
    <row r="52" spans="1:104" ht="22.5" x14ac:dyDescent="0.2">
      <c r="A52" s="171">
        <v>23</v>
      </c>
      <c r="B52" s="172" t="s">
        <v>152</v>
      </c>
      <c r="C52" s="173" t="s">
        <v>153</v>
      </c>
      <c r="D52" s="174" t="s">
        <v>154</v>
      </c>
      <c r="E52" s="175">
        <v>2</v>
      </c>
      <c r="F52" s="175">
        <v>0</v>
      </c>
      <c r="G52" s="176">
        <f>E52*F52</f>
        <v>0</v>
      </c>
      <c r="O52" s="170">
        <v>2</v>
      </c>
      <c r="AA52" s="146">
        <v>1</v>
      </c>
      <c r="AB52" s="146">
        <v>9</v>
      </c>
      <c r="AC52" s="146">
        <v>9</v>
      </c>
      <c r="AZ52" s="146">
        <v>4</v>
      </c>
      <c r="BA52" s="146">
        <f>IF(AZ52=1,G52,0)</f>
        <v>0</v>
      </c>
      <c r="BB52" s="146">
        <f>IF(AZ52=2,G52,0)</f>
        <v>0</v>
      </c>
      <c r="BC52" s="146">
        <f>IF(AZ52=3,G52,0)</f>
        <v>0</v>
      </c>
      <c r="BD52" s="146">
        <f>IF(AZ52=4,G52,0)</f>
        <v>0</v>
      </c>
      <c r="BE52" s="146">
        <f>IF(AZ52=5,G52,0)</f>
        <v>0</v>
      </c>
      <c r="CA52" s="177">
        <v>1</v>
      </c>
      <c r="CB52" s="177">
        <v>9</v>
      </c>
      <c r="CZ52" s="146">
        <v>0</v>
      </c>
    </row>
    <row r="53" spans="1:104" x14ac:dyDescent="0.2">
      <c r="A53" s="171">
        <v>24</v>
      </c>
      <c r="B53" s="172" t="s">
        <v>155</v>
      </c>
      <c r="C53" s="173" t="s">
        <v>156</v>
      </c>
      <c r="D53" s="174" t="s">
        <v>93</v>
      </c>
      <c r="E53" s="175">
        <v>2</v>
      </c>
      <c r="F53" s="175">
        <v>0</v>
      </c>
      <c r="G53" s="176">
        <f>E53*F53</f>
        <v>0</v>
      </c>
      <c r="O53" s="170">
        <v>2</v>
      </c>
      <c r="AA53" s="146">
        <v>1</v>
      </c>
      <c r="AB53" s="146">
        <v>9</v>
      </c>
      <c r="AC53" s="146">
        <v>9</v>
      </c>
      <c r="AZ53" s="146">
        <v>4</v>
      </c>
      <c r="BA53" s="146">
        <f>IF(AZ53=1,G53,0)</f>
        <v>0</v>
      </c>
      <c r="BB53" s="146">
        <f>IF(AZ53=2,G53,0)</f>
        <v>0</v>
      </c>
      <c r="BC53" s="146">
        <f>IF(AZ53=3,G53,0)</f>
        <v>0</v>
      </c>
      <c r="BD53" s="146">
        <f>IF(AZ53=4,G53,0)</f>
        <v>0</v>
      </c>
      <c r="BE53" s="146">
        <f>IF(AZ53=5,G53,0)</f>
        <v>0</v>
      </c>
      <c r="CA53" s="177">
        <v>1</v>
      </c>
      <c r="CB53" s="177">
        <v>9</v>
      </c>
      <c r="CZ53" s="146">
        <v>0</v>
      </c>
    </row>
    <row r="54" spans="1:104" x14ac:dyDescent="0.2">
      <c r="A54" s="178"/>
      <c r="B54" s="179"/>
      <c r="C54" s="227" t="s">
        <v>157</v>
      </c>
      <c r="D54" s="228"/>
      <c r="E54" s="228"/>
      <c r="F54" s="228"/>
      <c r="G54" s="229"/>
      <c r="L54" s="180" t="s">
        <v>157</v>
      </c>
      <c r="O54" s="170">
        <v>3</v>
      </c>
    </row>
    <row r="55" spans="1:104" ht="22.5" x14ac:dyDescent="0.2">
      <c r="A55" s="171">
        <v>25</v>
      </c>
      <c r="B55" s="172" t="s">
        <v>158</v>
      </c>
      <c r="C55" s="173" t="s">
        <v>159</v>
      </c>
      <c r="D55" s="174" t="s">
        <v>93</v>
      </c>
      <c r="E55" s="175">
        <v>2</v>
      </c>
      <c r="F55" s="175">
        <v>0</v>
      </c>
      <c r="G55" s="176">
        <f>E55*F55</f>
        <v>0</v>
      </c>
      <c r="O55" s="170">
        <v>2</v>
      </c>
      <c r="AA55" s="146">
        <v>1</v>
      </c>
      <c r="AB55" s="146">
        <v>9</v>
      </c>
      <c r="AC55" s="146">
        <v>9</v>
      </c>
      <c r="AZ55" s="146">
        <v>4</v>
      </c>
      <c r="BA55" s="146">
        <f>IF(AZ55=1,G55,0)</f>
        <v>0</v>
      </c>
      <c r="BB55" s="146">
        <f>IF(AZ55=2,G55,0)</f>
        <v>0</v>
      </c>
      <c r="BC55" s="146">
        <f>IF(AZ55=3,G55,0)</f>
        <v>0</v>
      </c>
      <c r="BD55" s="146">
        <f>IF(AZ55=4,G55,0)</f>
        <v>0</v>
      </c>
      <c r="BE55" s="146">
        <f>IF(AZ55=5,G55,0)</f>
        <v>0</v>
      </c>
      <c r="CA55" s="177">
        <v>1</v>
      </c>
      <c r="CB55" s="177">
        <v>9</v>
      </c>
      <c r="CZ55" s="146">
        <v>0.13682</v>
      </c>
    </row>
    <row r="56" spans="1:104" x14ac:dyDescent="0.2">
      <c r="A56" s="178"/>
      <c r="B56" s="179"/>
      <c r="C56" s="227" t="s">
        <v>160</v>
      </c>
      <c r="D56" s="228"/>
      <c r="E56" s="228"/>
      <c r="F56" s="228"/>
      <c r="G56" s="229"/>
      <c r="L56" s="180" t="s">
        <v>160</v>
      </c>
      <c r="O56" s="170">
        <v>3</v>
      </c>
    </row>
    <row r="57" spans="1:104" x14ac:dyDescent="0.2">
      <c r="A57" s="171">
        <v>26</v>
      </c>
      <c r="B57" s="172" t="s">
        <v>161</v>
      </c>
      <c r="C57" s="173" t="s">
        <v>162</v>
      </c>
      <c r="D57" s="174" t="s">
        <v>86</v>
      </c>
      <c r="E57" s="175">
        <v>41</v>
      </c>
      <c r="F57" s="175">
        <v>0</v>
      </c>
      <c r="G57" s="176">
        <f t="shared" ref="G57:G63" si="0">E57*F57</f>
        <v>0</v>
      </c>
      <c r="O57" s="170">
        <v>2</v>
      </c>
      <c r="AA57" s="146">
        <v>1</v>
      </c>
      <c r="AB57" s="146">
        <v>9</v>
      </c>
      <c r="AC57" s="146">
        <v>9</v>
      </c>
      <c r="AZ57" s="146">
        <v>4</v>
      </c>
      <c r="BA57" s="146">
        <f t="shared" ref="BA57:BA63" si="1">IF(AZ57=1,G57,0)</f>
        <v>0</v>
      </c>
      <c r="BB57" s="146">
        <f t="shared" ref="BB57:BB63" si="2">IF(AZ57=2,G57,0)</f>
        <v>0</v>
      </c>
      <c r="BC57" s="146">
        <f t="shared" ref="BC57:BC63" si="3">IF(AZ57=3,G57,0)</f>
        <v>0</v>
      </c>
      <c r="BD57" s="146">
        <f t="shared" ref="BD57:BD63" si="4">IF(AZ57=4,G57,0)</f>
        <v>0</v>
      </c>
      <c r="BE57" s="146">
        <f t="shared" ref="BE57:BE63" si="5">IF(AZ57=5,G57,0)</f>
        <v>0</v>
      </c>
      <c r="CA57" s="177">
        <v>1</v>
      </c>
      <c r="CB57" s="177">
        <v>9</v>
      </c>
      <c r="CZ57" s="146">
        <v>0</v>
      </c>
    </row>
    <row r="58" spans="1:104" ht="22.5" x14ac:dyDescent="0.2">
      <c r="A58" s="171">
        <v>27</v>
      </c>
      <c r="B58" s="172" t="s">
        <v>163</v>
      </c>
      <c r="C58" s="173" t="s">
        <v>164</v>
      </c>
      <c r="D58" s="174" t="s">
        <v>86</v>
      </c>
      <c r="E58" s="175">
        <v>8</v>
      </c>
      <c r="F58" s="175">
        <v>0</v>
      </c>
      <c r="G58" s="176">
        <f t="shared" si="0"/>
        <v>0</v>
      </c>
      <c r="O58" s="170">
        <v>2</v>
      </c>
      <c r="AA58" s="146">
        <v>1</v>
      </c>
      <c r="AB58" s="146">
        <v>9</v>
      </c>
      <c r="AC58" s="146">
        <v>9</v>
      </c>
      <c r="AZ58" s="146">
        <v>4</v>
      </c>
      <c r="BA58" s="146">
        <f t="shared" si="1"/>
        <v>0</v>
      </c>
      <c r="BB58" s="146">
        <f t="shared" si="2"/>
        <v>0</v>
      </c>
      <c r="BC58" s="146">
        <f t="shared" si="3"/>
        <v>0</v>
      </c>
      <c r="BD58" s="146">
        <f t="shared" si="4"/>
        <v>0</v>
      </c>
      <c r="BE58" s="146">
        <f t="shared" si="5"/>
        <v>0</v>
      </c>
      <c r="CA58" s="177">
        <v>1</v>
      </c>
      <c r="CB58" s="177">
        <v>9</v>
      </c>
      <c r="CZ58" s="146">
        <v>1.6400000000000001E-2</v>
      </c>
    </row>
    <row r="59" spans="1:104" ht="22.5" x14ac:dyDescent="0.2">
      <c r="A59" s="171">
        <v>28</v>
      </c>
      <c r="B59" s="172" t="s">
        <v>165</v>
      </c>
      <c r="C59" s="173" t="s">
        <v>166</v>
      </c>
      <c r="D59" s="174" t="s">
        <v>86</v>
      </c>
      <c r="E59" s="175">
        <v>42</v>
      </c>
      <c r="F59" s="175">
        <v>0</v>
      </c>
      <c r="G59" s="176">
        <f t="shared" si="0"/>
        <v>0</v>
      </c>
      <c r="O59" s="170">
        <v>2</v>
      </c>
      <c r="AA59" s="146">
        <v>1</v>
      </c>
      <c r="AB59" s="146">
        <v>9</v>
      </c>
      <c r="AC59" s="146">
        <v>9</v>
      </c>
      <c r="AZ59" s="146">
        <v>4</v>
      </c>
      <c r="BA59" s="146">
        <f t="shared" si="1"/>
        <v>0</v>
      </c>
      <c r="BB59" s="146">
        <f t="shared" si="2"/>
        <v>0</v>
      </c>
      <c r="BC59" s="146">
        <f t="shared" si="3"/>
        <v>0</v>
      </c>
      <c r="BD59" s="146">
        <f t="shared" si="4"/>
        <v>0</v>
      </c>
      <c r="BE59" s="146">
        <f t="shared" si="5"/>
        <v>0</v>
      </c>
      <c r="CA59" s="177">
        <v>1</v>
      </c>
      <c r="CB59" s="177">
        <v>9</v>
      </c>
      <c r="CZ59" s="146">
        <v>4.7699999999999999E-2</v>
      </c>
    </row>
    <row r="60" spans="1:104" ht="22.5" x14ac:dyDescent="0.2">
      <c r="A60" s="171">
        <v>29</v>
      </c>
      <c r="B60" s="172" t="s">
        <v>167</v>
      </c>
      <c r="C60" s="173" t="s">
        <v>168</v>
      </c>
      <c r="D60" s="174" t="s">
        <v>86</v>
      </c>
      <c r="E60" s="175">
        <v>45</v>
      </c>
      <c r="F60" s="175">
        <v>0</v>
      </c>
      <c r="G60" s="176">
        <f t="shared" si="0"/>
        <v>0</v>
      </c>
      <c r="O60" s="170">
        <v>2</v>
      </c>
      <c r="AA60" s="146">
        <v>1</v>
      </c>
      <c r="AB60" s="146">
        <v>9</v>
      </c>
      <c r="AC60" s="146">
        <v>9</v>
      </c>
      <c r="AZ60" s="146">
        <v>4</v>
      </c>
      <c r="BA60" s="146">
        <f t="shared" si="1"/>
        <v>0</v>
      </c>
      <c r="BB60" s="146">
        <f t="shared" si="2"/>
        <v>0</v>
      </c>
      <c r="BC60" s="146">
        <f t="shared" si="3"/>
        <v>0</v>
      </c>
      <c r="BD60" s="146">
        <f t="shared" si="4"/>
        <v>0</v>
      </c>
      <c r="BE60" s="146">
        <f t="shared" si="5"/>
        <v>0</v>
      </c>
      <c r="CA60" s="177">
        <v>1</v>
      </c>
      <c r="CB60" s="177">
        <v>9</v>
      </c>
      <c r="CZ60" s="146">
        <v>6.0000000000000002E-5</v>
      </c>
    </row>
    <row r="61" spans="1:104" ht="22.5" x14ac:dyDescent="0.2">
      <c r="A61" s="171">
        <v>30</v>
      </c>
      <c r="B61" s="172" t="s">
        <v>169</v>
      </c>
      <c r="C61" s="173" t="s">
        <v>170</v>
      </c>
      <c r="D61" s="174" t="s">
        <v>86</v>
      </c>
      <c r="E61" s="175">
        <v>8</v>
      </c>
      <c r="F61" s="175">
        <v>0</v>
      </c>
      <c r="G61" s="176">
        <f t="shared" si="0"/>
        <v>0</v>
      </c>
      <c r="O61" s="170">
        <v>2</v>
      </c>
      <c r="AA61" s="146">
        <v>1</v>
      </c>
      <c r="AB61" s="146">
        <v>9</v>
      </c>
      <c r="AC61" s="146">
        <v>9</v>
      </c>
      <c r="AZ61" s="146">
        <v>4</v>
      </c>
      <c r="BA61" s="146">
        <f t="shared" si="1"/>
        <v>0</v>
      </c>
      <c r="BB61" s="146">
        <f t="shared" si="2"/>
        <v>0</v>
      </c>
      <c r="BC61" s="146">
        <f t="shared" si="3"/>
        <v>0</v>
      </c>
      <c r="BD61" s="146">
        <f t="shared" si="4"/>
        <v>0</v>
      </c>
      <c r="BE61" s="146">
        <f t="shared" si="5"/>
        <v>0</v>
      </c>
      <c r="CA61" s="177">
        <v>1</v>
      </c>
      <c r="CB61" s="177">
        <v>9</v>
      </c>
      <c r="CZ61" s="146">
        <v>4.3159999999999997E-2</v>
      </c>
    </row>
    <row r="62" spans="1:104" x14ac:dyDescent="0.2">
      <c r="A62" s="171">
        <v>31</v>
      </c>
      <c r="B62" s="172" t="s">
        <v>171</v>
      </c>
      <c r="C62" s="173" t="s">
        <v>172</v>
      </c>
      <c r="D62" s="174" t="s">
        <v>86</v>
      </c>
      <c r="E62" s="175">
        <v>41</v>
      </c>
      <c r="F62" s="175">
        <v>0</v>
      </c>
      <c r="G62" s="176">
        <f t="shared" si="0"/>
        <v>0</v>
      </c>
      <c r="O62" s="170">
        <v>2</v>
      </c>
      <c r="AA62" s="146">
        <v>1</v>
      </c>
      <c r="AB62" s="146">
        <v>9</v>
      </c>
      <c r="AC62" s="146">
        <v>9</v>
      </c>
      <c r="AZ62" s="146">
        <v>4</v>
      </c>
      <c r="BA62" s="146">
        <f t="shared" si="1"/>
        <v>0</v>
      </c>
      <c r="BB62" s="146">
        <f t="shared" si="2"/>
        <v>0</v>
      </c>
      <c r="BC62" s="146">
        <f t="shared" si="3"/>
        <v>0</v>
      </c>
      <c r="BD62" s="146">
        <f t="shared" si="4"/>
        <v>0</v>
      </c>
      <c r="BE62" s="146">
        <f t="shared" si="5"/>
        <v>0</v>
      </c>
      <c r="CA62" s="177">
        <v>1</v>
      </c>
      <c r="CB62" s="177">
        <v>9</v>
      </c>
      <c r="CZ62" s="146">
        <v>0</v>
      </c>
    </row>
    <row r="63" spans="1:104" x14ac:dyDescent="0.2">
      <c r="A63" s="171">
        <v>32</v>
      </c>
      <c r="B63" s="172" t="s">
        <v>173</v>
      </c>
      <c r="C63" s="173" t="s">
        <v>174</v>
      </c>
      <c r="D63" s="174" t="s">
        <v>145</v>
      </c>
      <c r="E63" s="175">
        <v>10</v>
      </c>
      <c r="F63" s="175">
        <v>0</v>
      </c>
      <c r="G63" s="176">
        <f t="shared" si="0"/>
        <v>0</v>
      </c>
      <c r="O63" s="170">
        <v>2</v>
      </c>
      <c r="AA63" s="146">
        <v>1</v>
      </c>
      <c r="AB63" s="146">
        <v>9</v>
      </c>
      <c r="AC63" s="146">
        <v>9</v>
      </c>
      <c r="AZ63" s="146">
        <v>4</v>
      </c>
      <c r="BA63" s="146">
        <f t="shared" si="1"/>
        <v>0</v>
      </c>
      <c r="BB63" s="146">
        <f t="shared" si="2"/>
        <v>0</v>
      </c>
      <c r="BC63" s="146">
        <f t="shared" si="3"/>
        <v>0</v>
      </c>
      <c r="BD63" s="146">
        <f t="shared" si="4"/>
        <v>0</v>
      </c>
      <c r="BE63" s="146">
        <f t="shared" si="5"/>
        <v>0</v>
      </c>
      <c r="CA63" s="177">
        <v>1</v>
      </c>
      <c r="CB63" s="177">
        <v>9</v>
      </c>
      <c r="CZ63" s="146">
        <v>2.0000000000000002E-5</v>
      </c>
    </row>
    <row r="64" spans="1:104" x14ac:dyDescent="0.2">
      <c r="A64" s="185"/>
      <c r="B64" s="186" t="s">
        <v>73</v>
      </c>
      <c r="C64" s="187" t="str">
        <f>CONCATENATE(B45," ",C45)</f>
        <v>M46 Zemní práce při montážích</v>
      </c>
      <c r="D64" s="188"/>
      <c r="E64" s="189"/>
      <c r="F64" s="190"/>
      <c r="G64" s="191">
        <f>SUM(G45:G63)</f>
        <v>0</v>
      </c>
      <c r="O64" s="170">
        <v>4</v>
      </c>
      <c r="BA64" s="192">
        <f>SUM(BA45:BA63)</f>
        <v>0</v>
      </c>
      <c r="BB64" s="192">
        <f>SUM(BB45:BB63)</f>
        <v>0</v>
      </c>
      <c r="BC64" s="192">
        <f>SUM(BC45:BC63)</f>
        <v>0</v>
      </c>
      <c r="BD64" s="192">
        <f>SUM(BD45:BD63)</f>
        <v>0</v>
      </c>
      <c r="BE64" s="192">
        <f>SUM(BE45:BE63)</f>
        <v>0</v>
      </c>
    </row>
    <row r="65" spans="5:5" x14ac:dyDescent="0.2">
      <c r="E65" s="146"/>
    </row>
    <row r="66" spans="5:5" x14ac:dyDescent="0.2">
      <c r="E66" s="146"/>
    </row>
    <row r="67" spans="5:5" x14ac:dyDescent="0.2">
      <c r="E67" s="146"/>
    </row>
    <row r="68" spans="5:5" x14ac:dyDescent="0.2">
      <c r="E68" s="146"/>
    </row>
    <row r="69" spans="5:5" x14ac:dyDescent="0.2">
      <c r="E69" s="146"/>
    </row>
    <row r="70" spans="5:5" x14ac:dyDescent="0.2">
      <c r="E70" s="146"/>
    </row>
    <row r="71" spans="5:5" x14ac:dyDescent="0.2">
      <c r="E71" s="146"/>
    </row>
    <row r="72" spans="5:5" x14ac:dyDescent="0.2">
      <c r="E72" s="146"/>
    </row>
    <row r="73" spans="5:5" x14ac:dyDescent="0.2">
      <c r="E73" s="146"/>
    </row>
    <row r="74" spans="5:5" x14ac:dyDescent="0.2">
      <c r="E74" s="146"/>
    </row>
    <row r="75" spans="5:5" x14ac:dyDescent="0.2">
      <c r="E75" s="146"/>
    </row>
    <row r="76" spans="5:5" x14ac:dyDescent="0.2">
      <c r="E76" s="146"/>
    </row>
    <row r="77" spans="5:5" x14ac:dyDescent="0.2">
      <c r="E77" s="146"/>
    </row>
    <row r="78" spans="5:5" x14ac:dyDescent="0.2">
      <c r="E78" s="146"/>
    </row>
    <row r="79" spans="5:5" x14ac:dyDescent="0.2">
      <c r="E79" s="146"/>
    </row>
    <row r="80" spans="5:5" x14ac:dyDescent="0.2">
      <c r="E80" s="146"/>
    </row>
    <row r="81" spans="1:7" x14ac:dyDescent="0.2">
      <c r="E81" s="146"/>
    </row>
    <row r="82" spans="1:7" x14ac:dyDescent="0.2">
      <c r="E82" s="146"/>
    </row>
    <row r="83" spans="1:7" x14ac:dyDescent="0.2">
      <c r="E83" s="146"/>
    </row>
    <row r="84" spans="1:7" x14ac:dyDescent="0.2">
      <c r="E84" s="146"/>
    </row>
    <row r="85" spans="1:7" x14ac:dyDescent="0.2">
      <c r="E85" s="146"/>
    </row>
    <row r="86" spans="1:7" x14ac:dyDescent="0.2">
      <c r="E86" s="146"/>
    </row>
    <row r="87" spans="1:7" x14ac:dyDescent="0.2">
      <c r="E87" s="146"/>
    </row>
    <row r="88" spans="1:7" x14ac:dyDescent="0.2">
      <c r="A88" s="193"/>
      <c r="B88" s="193"/>
      <c r="C88" s="193"/>
      <c r="D88" s="193"/>
      <c r="E88" s="193"/>
      <c r="F88" s="193"/>
      <c r="G88" s="193"/>
    </row>
    <row r="89" spans="1:7" x14ac:dyDescent="0.2">
      <c r="A89" s="193"/>
      <c r="B89" s="193"/>
      <c r="C89" s="193"/>
      <c r="D89" s="193"/>
      <c r="E89" s="193"/>
      <c r="F89" s="193"/>
      <c r="G89" s="193"/>
    </row>
    <row r="90" spans="1:7" x14ac:dyDescent="0.2">
      <c r="A90" s="193"/>
      <c r="B90" s="193"/>
      <c r="C90" s="193"/>
      <c r="D90" s="193"/>
      <c r="E90" s="193"/>
      <c r="F90" s="193"/>
      <c r="G90" s="193"/>
    </row>
    <row r="91" spans="1:7" x14ac:dyDescent="0.2">
      <c r="A91" s="193"/>
      <c r="B91" s="193"/>
      <c r="C91" s="193"/>
      <c r="D91" s="193"/>
      <c r="E91" s="193"/>
      <c r="F91" s="193"/>
      <c r="G91" s="193"/>
    </row>
    <row r="92" spans="1:7" x14ac:dyDescent="0.2">
      <c r="E92" s="146"/>
    </row>
    <row r="93" spans="1:7" x14ac:dyDescent="0.2">
      <c r="E93" s="146"/>
    </row>
    <row r="94" spans="1:7" x14ac:dyDescent="0.2">
      <c r="E94" s="146"/>
    </row>
    <row r="95" spans="1:7" x14ac:dyDescent="0.2">
      <c r="E95" s="146"/>
    </row>
    <row r="96" spans="1:7" x14ac:dyDescent="0.2">
      <c r="E96" s="146"/>
    </row>
    <row r="97" spans="5:5" x14ac:dyDescent="0.2">
      <c r="E97" s="146"/>
    </row>
    <row r="98" spans="5:5" x14ac:dyDescent="0.2">
      <c r="E98" s="146"/>
    </row>
    <row r="99" spans="5:5" x14ac:dyDescent="0.2">
      <c r="E99" s="146"/>
    </row>
    <row r="100" spans="5:5" x14ac:dyDescent="0.2">
      <c r="E100" s="146"/>
    </row>
    <row r="101" spans="5:5" x14ac:dyDescent="0.2">
      <c r="E101" s="146"/>
    </row>
    <row r="102" spans="5:5" x14ac:dyDescent="0.2">
      <c r="E102" s="146"/>
    </row>
    <row r="103" spans="5:5" x14ac:dyDescent="0.2">
      <c r="E103" s="146"/>
    </row>
    <row r="104" spans="5:5" x14ac:dyDescent="0.2">
      <c r="E104" s="146"/>
    </row>
    <row r="105" spans="5:5" x14ac:dyDescent="0.2">
      <c r="E105" s="146"/>
    </row>
    <row r="106" spans="5:5" x14ac:dyDescent="0.2">
      <c r="E106" s="146"/>
    </row>
    <row r="107" spans="5:5" x14ac:dyDescent="0.2">
      <c r="E107" s="146"/>
    </row>
    <row r="108" spans="5:5" x14ac:dyDescent="0.2">
      <c r="E108" s="146"/>
    </row>
    <row r="109" spans="5:5" x14ac:dyDescent="0.2">
      <c r="E109" s="146"/>
    </row>
    <row r="110" spans="5:5" x14ac:dyDescent="0.2">
      <c r="E110" s="146"/>
    </row>
    <row r="111" spans="5:5" x14ac:dyDescent="0.2">
      <c r="E111" s="146"/>
    </row>
    <row r="112" spans="5:5" x14ac:dyDescent="0.2">
      <c r="E112" s="146"/>
    </row>
    <row r="113" spans="1:7" x14ac:dyDescent="0.2">
      <c r="E113" s="146"/>
    </row>
    <row r="114" spans="1:7" x14ac:dyDescent="0.2">
      <c r="E114" s="146"/>
    </row>
    <row r="115" spans="1:7" x14ac:dyDescent="0.2">
      <c r="E115" s="146"/>
    </row>
    <row r="116" spans="1:7" x14ac:dyDescent="0.2">
      <c r="E116" s="146"/>
    </row>
    <row r="117" spans="1:7" x14ac:dyDescent="0.2">
      <c r="E117" s="146"/>
    </row>
    <row r="118" spans="1:7" x14ac:dyDescent="0.2">
      <c r="E118" s="146"/>
    </row>
    <row r="119" spans="1:7" x14ac:dyDescent="0.2">
      <c r="E119" s="146"/>
    </row>
    <row r="120" spans="1:7" x14ac:dyDescent="0.2">
      <c r="E120" s="146"/>
    </row>
    <row r="121" spans="1:7" x14ac:dyDescent="0.2">
      <c r="E121" s="146"/>
    </row>
    <row r="122" spans="1:7" x14ac:dyDescent="0.2">
      <c r="E122" s="146"/>
    </row>
    <row r="123" spans="1:7" x14ac:dyDescent="0.2">
      <c r="A123" s="194"/>
      <c r="B123" s="194"/>
    </row>
    <row r="124" spans="1:7" x14ac:dyDescent="0.2">
      <c r="A124" s="193"/>
      <c r="B124" s="193"/>
      <c r="C124" s="196"/>
      <c r="D124" s="196"/>
      <c r="E124" s="197"/>
      <c r="F124" s="196"/>
      <c r="G124" s="198"/>
    </row>
    <row r="125" spans="1:7" x14ac:dyDescent="0.2">
      <c r="A125" s="199"/>
      <c r="B125" s="199"/>
      <c r="C125" s="193"/>
      <c r="D125" s="193"/>
      <c r="E125" s="200"/>
      <c r="F125" s="193"/>
      <c r="G125" s="193"/>
    </row>
    <row r="126" spans="1:7" x14ac:dyDescent="0.2">
      <c r="A126" s="193"/>
      <c r="B126" s="193"/>
      <c r="C126" s="193"/>
      <c r="D126" s="193"/>
      <c r="E126" s="200"/>
      <c r="F126" s="193"/>
      <c r="G126" s="193"/>
    </row>
    <row r="127" spans="1:7" x14ac:dyDescent="0.2">
      <c r="A127" s="193"/>
      <c r="B127" s="193"/>
      <c r="C127" s="193"/>
      <c r="D127" s="193"/>
      <c r="E127" s="200"/>
      <c r="F127" s="193"/>
      <c r="G127" s="193"/>
    </row>
    <row r="128" spans="1:7" x14ac:dyDescent="0.2">
      <c r="A128" s="193"/>
      <c r="B128" s="193"/>
      <c r="C128" s="193"/>
      <c r="D128" s="193"/>
      <c r="E128" s="200"/>
      <c r="F128" s="193"/>
      <c r="G128" s="193"/>
    </row>
    <row r="129" spans="1:7" x14ac:dyDescent="0.2">
      <c r="A129" s="193"/>
      <c r="B129" s="193"/>
      <c r="C129" s="193"/>
      <c r="D129" s="193"/>
      <c r="E129" s="200"/>
      <c r="F129" s="193"/>
      <c r="G129" s="193"/>
    </row>
    <row r="130" spans="1:7" x14ac:dyDescent="0.2">
      <c r="A130" s="193"/>
      <c r="B130" s="193"/>
      <c r="C130" s="193"/>
      <c r="D130" s="193"/>
      <c r="E130" s="200"/>
      <c r="F130" s="193"/>
      <c r="G130" s="193"/>
    </row>
    <row r="131" spans="1:7" x14ac:dyDescent="0.2">
      <c r="A131" s="193"/>
      <c r="B131" s="193"/>
      <c r="C131" s="193"/>
      <c r="D131" s="193"/>
      <c r="E131" s="200"/>
      <c r="F131" s="193"/>
      <c r="G131" s="193"/>
    </row>
    <row r="132" spans="1:7" x14ac:dyDescent="0.2">
      <c r="A132" s="193"/>
      <c r="B132" s="193"/>
      <c r="C132" s="193"/>
      <c r="D132" s="193"/>
      <c r="E132" s="200"/>
      <c r="F132" s="193"/>
      <c r="G132" s="193"/>
    </row>
    <row r="133" spans="1:7" x14ac:dyDescent="0.2">
      <c r="A133" s="193"/>
      <c r="B133" s="193"/>
      <c r="C133" s="193"/>
      <c r="D133" s="193"/>
      <c r="E133" s="200"/>
      <c r="F133" s="193"/>
      <c r="G133" s="193"/>
    </row>
    <row r="134" spans="1:7" x14ac:dyDescent="0.2">
      <c r="A134" s="193"/>
      <c r="B134" s="193"/>
      <c r="C134" s="193"/>
      <c r="D134" s="193"/>
      <c r="E134" s="200"/>
      <c r="F134" s="193"/>
      <c r="G134" s="193"/>
    </row>
    <row r="135" spans="1:7" x14ac:dyDescent="0.2">
      <c r="A135" s="193"/>
      <c r="B135" s="193"/>
      <c r="C135" s="193"/>
      <c r="D135" s="193"/>
      <c r="E135" s="200"/>
      <c r="F135" s="193"/>
      <c r="G135" s="193"/>
    </row>
    <row r="136" spans="1:7" x14ac:dyDescent="0.2">
      <c r="A136" s="193"/>
      <c r="B136" s="193"/>
      <c r="C136" s="193"/>
      <c r="D136" s="193"/>
      <c r="E136" s="200"/>
      <c r="F136" s="193"/>
      <c r="G136" s="193"/>
    </row>
    <row r="137" spans="1:7" x14ac:dyDescent="0.2">
      <c r="A137" s="193"/>
      <c r="B137" s="193"/>
      <c r="C137" s="193"/>
      <c r="D137" s="193"/>
      <c r="E137" s="200"/>
      <c r="F137" s="193"/>
      <c r="G137" s="193"/>
    </row>
  </sheetData>
  <mergeCells count="26">
    <mergeCell ref="C27:D27"/>
    <mergeCell ref="A1:G1"/>
    <mergeCell ref="A3:B3"/>
    <mergeCell ref="A4:B4"/>
    <mergeCell ref="E4:G4"/>
    <mergeCell ref="C9:G9"/>
    <mergeCell ref="C10:D10"/>
    <mergeCell ref="C11:D11"/>
    <mergeCell ref="C12:D12"/>
    <mergeCell ref="C14:G14"/>
    <mergeCell ref="C16:G16"/>
    <mergeCell ref="C21:G21"/>
    <mergeCell ref="C23:G23"/>
    <mergeCell ref="C26:G26"/>
    <mergeCell ref="C56:G56"/>
    <mergeCell ref="C28:D28"/>
    <mergeCell ref="C29:D29"/>
    <mergeCell ref="C31:G31"/>
    <mergeCell ref="C33:G33"/>
    <mergeCell ref="C35:D35"/>
    <mergeCell ref="C36:D36"/>
    <mergeCell ref="C37:D37"/>
    <mergeCell ref="C41:G41"/>
    <mergeCell ref="C49:G49"/>
    <mergeCell ref="C51:G51"/>
    <mergeCell ref="C54:G5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Your Organization Name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AMD</cp:lastModifiedBy>
  <cp:lastPrinted>2016-12-22T20:06:27Z</cp:lastPrinted>
  <dcterms:created xsi:type="dcterms:W3CDTF">2016-12-22T19:45:12Z</dcterms:created>
  <dcterms:modified xsi:type="dcterms:W3CDTF">2016-12-22T20:09:14Z</dcterms:modified>
</cp:coreProperties>
</file>